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LASTA\ŽUPANIJA\PLANOVI\2025 - Plan za 2026\KONAČNO\"/>
    </mc:Choice>
  </mc:AlternateContent>
  <xr:revisionPtr revIDLastSave="0" documentId="13_ncr:1_{3BD95E60-D6E7-4BB4-90AC-F8FFFC5D1200}" xr6:coauthVersionLast="47" xr6:coauthVersionMax="47" xr10:uidLastSave="{00000000-0000-0000-0000-000000000000}"/>
  <bookViews>
    <workbookView xWindow="28680" yWindow="-120" windowWidth="29040" windowHeight="15840" activeTab="2" xr2:uid="{85B8D592-6EE2-4D59-A1E3-D82AF2F3C890}"/>
  </bookViews>
  <sheets>
    <sheet name="EUR fin.plan županiji" sheetId="1" r:id="rId1"/>
    <sheet name="PLAN PRIHODA" sheetId="2" r:id="rId2"/>
    <sheet name="PLAN RASHODA" sheetId="3" r:id="rId3"/>
  </sheets>
  <definedNames>
    <definedName name="_xlnm.Print_Titles" localSheetId="2">'PLAN RASHODA'!$2:$4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44" i="3"/>
  <c r="C73" i="3"/>
  <c r="E36" i="3" l="1"/>
  <c r="D36" i="3"/>
  <c r="C36" i="3"/>
  <c r="C15" i="3"/>
  <c r="E15" i="3"/>
  <c r="C6" i="3"/>
  <c r="C10" i="3"/>
  <c r="C24" i="3"/>
  <c r="C30" i="3"/>
  <c r="C54" i="3"/>
  <c r="C90" i="3"/>
  <c r="C106" i="3"/>
  <c r="C113" i="3"/>
  <c r="D37" i="2"/>
  <c r="E142" i="3" l="1"/>
  <c r="D142" i="3"/>
  <c r="C142" i="3"/>
  <c r="E113" i="3"/>
  <c r="D113" i="3"/>
  <c r="E106" i="3"/>
  <c r="D106" i="3"/>
  <c r="E103" i="3"/>
  <c r="D103" i="3"/>
  <c r="C103" i="3"/>
  <c r="E100" i="3"/>
  <c r="D100" i="3"/>
  <c r="C100" i="3"/>
  <c r="E90" i="3"/>
  <c r="D90" i="3"/>
  <c r="E87" i="3"/>
  <c r="D87" i="3"/>
  <c r="C87" i="3"/>
  <c r="C144" i="3" s="1"/>
  <c r="E54" i="3"/>
  <c r="D54" i="3"/>
  <c r="E30" i="3"/>
  <c r="D30" i="3"/>
  <c r="E24" i="3"/>
  <c r="D24" i="3"/>
  <c r="E10" i="3"/>
  <c r="D10" i="3"/>
  <c r="E6" i="3"/>
  <c r="E144" i="3" s="1"/>
  <c r="D6" i="3"/>
  <c r="E19" i="2"/>
  <c r="D19" i="2"/>
  <c r="C19" i="2"/>
  <c r="E16" i="2"/>
  <c r="D16" i="2"/>
  <c r="C16" i="2"/>
  <c r="E10" i="2"/>
  <c r="D10" i="2"/>
  <c r="C10" i="2"/>
  <c r="E6" i="2"/>
  <c r="E37" i="2" s="1"/>
  <c r="D6" i="2"/>
  <c r="C6" i="2"/>
  <c r="C37" i="2" s="1"/>
  <c r="C36" i="1" l="1"/>
  <c r="C48" i="1"/>
  <c r="E42" i="1"/>
  <c r="D42" i="1"/>
  <c r="C42" i="1"/>
  <c r="E36" i="1"/>
  <c r="E48" i="1" s="1"/>
  <c r="D36" i="1"/>
  <c r="E20" i="1"/>
  <c r="E49" i="1" s="1"/>
  <c r="E51" i="1" s="1"/>
  <c r="D20" i="1"/>
  <c r="C20" i="1"/>
  <c r="E52" i="1" l="1"/>
  <c r="C49" i="1"/>
  <c r="C52" i="1" s="1"/>
  <c r="D48" i="1"/>
  <c r="D49" i="1" s="1"/>
  <c r="D51" i="1" s="1"/>
  <c r="D52" i="1" l="1"/>
</calcChain>
</file>

<file path=xl/sharedStrings.xml><?xml version="1.0" encoding="utf-8"?>
<sst xmlns="http://schemas.openxmlformats.org/spreadsheetml/2006/main" count="265" uniqueCount="221">
  <si>
    <t xml:space="preserve">FINANCIJSKI PLAN </t>
  </si>
  <si>
    <t>Red.</t>
  </si>
  <si>
    <t>P O K A Z A T E L J I</t>
  </si>
  <si>
    <t>Plan
01.01.-31.12.2025.</t>
  </si>
  <si>
    <t>broj</t>
  </si>
  <si>
    <t>I.  PRIHODI - PRIMICI</t>
  </si>
  <si>
    <t>1.</t>
  </si>
  <si>
    <t>Prihodi od HZZO (Proračuna RH)</t>
  </si>
  <si>
    <t xml:space="preserve">               - osnovno osiguranje</t>
  </si>
  <si>
    <t xml:space="preserve">               - dopunsko zdravstveno osiguranje</t>
  </si>
  <si>
    <t xml:space="preserve">               - s osnova ozljeda na radu i 
                 profes. bolesti</t>
  </si>
  <si>
    <t>2.</t>
  </si>
  <si>
    <t>Prihodi od pruženih usluga drugim zdravstvenim ustanovama</t>
  </si>
  <si>
    <t>3.</t>
  </si>
  <si>
    <t>Prihodi od proračuna (središnji i lokalni)</t>
  </si>
  <si>
    <t>4.</t>
  </si>
  <si>
    <t>Prihodi od ostalih korisnika</t>
  </si>
  <si>
    <t>5.</t>
  </si>
  <si>
    <t>Prihodi od participacije</t>
  </si>
  <si>
    <t>6.</t>
  </si>
  <si>
    <t>Ostali prihodi i izvanredni prihodi</t>
  </si>
  <si>
    <t>7.</t>
  </si>
  <si>
    <t>Primici od financijske imovine i zaduženja</t>
  </si>
  <si>
    <t>UKUPNI PRIHODI (1 - 7)</t>
  </si>
  <si>
    <t xml:space="preserve">II. RASHODI - IZDACI </t>
  </si>
  <si>
    <t>Lijekovi</t>
  </si>
  <si>
    <t>Potrošni medicinski materijal</t>
  </si>
  <si>
    <t>Krv i krvni pripravci</t>
  </si>
  <si>
    <t>Živežne namirnice</t>
  </si>
  <si>
    <t>Medicinski plinovi</t>
  </si>
  <si>
    <t>Materijal za održavanje čistoće</t>
  </si>
  <si>
    <t>Uredski materijal</t>
  </si>
  <si>
    <t>8.</t>
  </si>
  <si>
    <t>Ostali razni materijal</t>
  </si>
  <si>
    <t>9.</t>
  </si>
  <si>
    <t>Utrošena energija</t>
  </si>
  <si>
    <t>10.</t>
  </si>
  <si>
    <t>Ugrađeni rezervni dijelovi</t>
  </si>
  <si>
    <t>11.</t>
  </si>
  <si>
    <t>Poštanski izdaci, telefonija i internet</t>
  </si>
  <si>
    <t>12.</t>
  </si>
  <si>
    <t>Tekuće i investicijsko održavanje</t>
  </si>
  <si>
    <t>13.</t>
  </si>
  <si>
    <t>Izdaci za usluge drugih zdrav. ustanova</t>
  </si>
  <si>
    <t>14.</t>
  </si>
  <si>
    <t>Ostali izdaci</t>
  </si>
  <si>
    <t>Materijalni izdaci (1 - 14)</t>
  </si>
  <si>
    <t>15.</t>
  </si>
  <si>
    <t>Bruto plaće</t>
  </si>
  <si>
    <t>16.</t>
  </si>
  <si>
    <t>Ostali rashodi za zaposlene</t>
  </si>
  <si>
    <t>17.</t>
  </si>
  <si>
    <t>Doprinosi na plaće</t>
  </si>
  <si>
    <t>18.</t>
  </si>
  <si>
    <t>Izdaci za prijevoz zaposlenika</t>
  </si>
  <si>
    <t>19.</t>
  </si>
  <si>
    <t>Ostali materijalni rashodi za zaposlene</t>
  </si>
  <si>
    <t>Nematerijalni izdaci (15 - 19)</t>
  </si>
  <si>
    <t>20.</t>
  </si>
  <si>
    <t>Financijski rashodi</t>
  </si>
  <si>
    <t>21.</t>
  </si>
  <si>
    <t>Izdaci za kapitalna ulaganja</t>
  </si>
  <si>
    <t>22.</t>
  </si>
  <si>
    <t>Ostali izvanredni izdaci</t>
  </si>
  <si>
    <t>23.</t>
  </si>
  <si>
    <t>Izdaci za financijsku imovinu i otplate zajmova</t>
  </si>
  <si>
    <t>24.</t>
  </si>
  <si>
    <t>Nabavna vrijednost prodane robe</t>
  </si>
  <si>
    <t>UKUPNI RASHODI I IZDACI (1-24)</t>
  </si>
  <si>
    <t>Višak prihoda nad rashodima i izdacima</t>
  </si>
  <si>
    <t>Manjak prihoda nad rashodima i izdacima</t>
  </si>
  <si>
    <t>Porez na dobit</t>
  </si>
  <si>
    <t>Dobit nakon oporezivanja</t>
  </si>
  <si>
    <t>Napomena: svi iznosi iskazani su u valuti EUR</t>
  </si>
  <si>
    <t>Izradila:</t>
  </si>
  <si>
    <t>Predsjednik Upravnog vijeća:</t>
  </si>
  <si>
    <t>Vlasta Tuđa dipl.oec.</t>
  </si>
  <si>
    <t>Realizirane vrijednosti
01.01.-31.12.2024.</t>
  </si>
  <si>
    <t>Plan
01.01.-31.12.2026.</t>
  </si>
  <si>
    <t>LJEKARNE VARAŽDINSKE ŽUPANIJE za razdoblje 01.01. - 31.12.2026. godine</t>
  </si>
  <si>
    <t>Andreja Tomašek</t>
  </si>
  <si>
    <t>U Varaždinu, 21.11.2025 godine</t>
  </si>
  <si>
    <t>Konto</t>
  </si>
  <si>
    <t>Naziv</t>
  </si>
  <si>
    <t>Prihodi od HZZO</t>
  </si>
  <si>
    <t>Prihodi od prodaje robe - HZZO</t>
  </si>
  <si>
    <t>Prihodi od usluga</t>
  </si>
  <si>
    <t>Prihodi od prodaje ostali kupci</t>
  </si>
  <si>
    <t>Prihodi od prodaje na malo</t>
  </si>
  <si>
    <t>Prihodi od marže</t>
  </si>
  <si>
    <t>Ostali prihodi od prodaje roba</t>
  </si>
  <si>
    <t>Prihodi od učešća kupaca</t>
  </si>
  <si>
    <t>Ostali izvanredni prihodi</t>
  </si>
  <si>
    <t>Prihod od donacija</t>
  </si>
  <si>
    <t>Prihodi od najmova (plakati)</t>
  </si>
  <si>
    <t>Prihodi od najmova -zakupci</t>
  </si>
  <si>
    <t>Prihodi od refund.trošk. Zakupci</t>
  </si>
  <si>
    <t>Prihodi od pasivne kamate</t>
  </si>
  <si>
    <t>Veleprodajni rabat</t>
  </si>
  <si>
    <t>Prihodi od naknadnih odobrenja dobavljača</t>
  </si>
  <si>
    <t>Prihodi od casa sconta</t>
  </si>
  <si>
    <t>Prihodi od prodaje OS</t>
  </si>
  <si>
    <t>Inventurni viškovi na robi, proizvodima, zalihama</t>
  </si>
  <si>
    <t>Prihodi od refundacija za rad radnika</t>
  </si>
  <si>
    <t>Prihodi od subvencija CEZIH</t>
  </si>
  <si>
    <t>Prihodi od državnih potpora za investicije, EU fond</t>
  </si>
  <si>
    <t>Prihodi od državnih potpora za ostale određene namjene</t>
  </si>
  <si>
    <t>Prihodi od prefakt.troškova</t>
  </si>
  <si>
    <t>Prihodi od potpora - HEP</t>
  </si>
  <si>
    <t>Ostali izvanredni, nepredviđeni prihodi</t>
  </si>
  <si>
    <t>UKUPNO</t>
  </si>
  <si>
    <t>Vlasta Tuđa, dipl.oec.</t>
  </si>
  <si>
    <t>Realizirane vrijednosti  01.01.-31.12.2024.</t>
  </si>
  <si>
    <t>Plan 01.01.-31.12.2025.</t>
  </si>
  <si>
    <t xml:space="preserve">Plan 01.01.-31.12.2026. </t>
  </si>
  <si>
    <t>Materijal i sredstva za čišćenje i održavanje</t>
  </si>
  <si>
    <t>Toaletni papir, papirnati ručnici i ubrusi</t>
  </si>
  <si>
    <t>Uredski materijal (registratori, olovke, tiskanice...)</t>
  </si>
  <si>
    <t>Toneri i tinte</t>
  </si>
  <si>
    <t>Papir fotokopirni</t>
  </si>
  <si>
    <t>Osnovni materijali i sirovine (vrećice i papir…)</t>
  </si>
  <si>
    <t>Voda za injekcije/aqua punifikata, laktoza, kapsule, papir</t>
  </si>
  <si>
    <t>Trošak elektriične energije</t>
  </si>
  <si>
    <t>Plin, toplinska energija</t>
  </si>
  <si>
    <t>50% troškova diesela za služb.vozilo</t>
  </si>
  <si>
    <t>Poštanski izdaci, telefonija, Internet</t>
  </si>
  <si>
    <t>Troškovi telefona</t>
  </si>
  <si>
    <t>Troškovi mobitela</t>
  </si>
  <si>
    <t>Poštanski troškovi</t>
  </si>
  <si>
    <t>Troškovi dostave</t>
  </si>
  <si>
    <t>Nabavljene usluge tekućeg održavanja</t>
  </si>
  <si>
    <t>Održavanje AOP opreme</t>
  </si>
  <si>
    <t>Održavanje uredske opreme</t>
  </si>
  <si>
    <t>Održavanje automatiziranog skladišta</t>
  </si>
  <si>
    <t>Usluge čišćenja</t>
  </si>
  <si>
    <t>Usluge održavanja softvera - IS PROGRAM ZA LJEKARNE</t>
  </si>
  <si>
    <t>Održavanje PROGIS-PROGRAM ZA RAČUNOVODSTVO</t>
  </si>
  <si>
    <t>Sitni popravci(usluge kućnog majstora)</t>
  </si>
  <si>
    <t>50% usluga servisa za održavanje služb.vozila</t>
  </si>
  <si>
    <t>Usluge zaštite na radu</t>
  </si>
  <si>
    <t>Održavanje okoliša i unutarnje uređenje</t>
  </si>
  <si>
    <t>Pranje radne odjeće</t>
  </si>
  <si>
    <t>Usluga pranja tepiha</t>
  </si>
  <si>
    <t>Voda (izvorska) za piće</t>
  </si>
  <si>
    <t xml:space="preserve">Uniformirana radna odjeća </t>
  </si>
  <si>
    <t>Radna obuća</t>
  </si>
  <si>
    <t>Potrošni inventar u ljekarni</t>
  </si>
  <si>
    <t>Troškovi sitnog inventara</t>
  </si>
  <si>
    <t>Usluge vanjskog osoblja - Ugovor o djelu</t>
  </si>
  <si>
    <t>50% troška registracije služb.vozila</t>
  </si>
  <si>
    <t>Zakupnine-najmnine nekretnina</t>
  </si>
  <si>
    <t>Odvjetničke, bilježničke usluge</t>
  </si>
  <si>
    <t>Sanitarni pregledi</t>
  </si>
  <si>
    <t>Komunalna naknada</t>
  </si>
  <si>
    <t>Odvoz smeća i fekalija</t>
  </si>
  <si>
    <t>Voda i odvodnja</t>
  </si>
  <si>
    <t>Deratizacija i dezinfekcijske usluge</t>
  </si>
  <si>
    <t>Zbrinjavanje farmaceutskog otpada</t>
  </si>
  <si>
    <t>Ostale kom.usluge-naknada za uređenje voda</t>
  </si>
  <si>
    <t>Oglašavanje u tisku za radna mjesta i sl.</t>
  </si>
  <si>
    <t>Troškovi u svrhu prevencije COVID-19</t>
  </si>
  <si>
    <t>Ostali nespomenuti vanjski troškovi-usluge</t>
  </si>
  <si>
    <t>Troškovi bruto plaće</t>
  </si>
  <si>
    <t>Stipendije, nagrade učenicima i studentima</t>
  </si>
  <si>
    <t>Stipendije, nagrade učenicima i studentima do neoporezivih iznosa</t>
  </si>
  <si>
    <t>Otpremnine (odlazak u mirovinu)</t>
  </si>
  <si>
    <t>Darovi djeci i sl.potpore</t>
  </si>
  <si>
    <t>Prigodne nagrade (božićnica, regres)-jub.nag.</t>
  </si>
  <si>
    <t>Naknada za prehranu</t>
  </si>
  <si>
    <t>Potpora zbog bolesti, invalidnosti, smrti</t>
  </si>
  <si>
    <t>Nagrade radnicima za radne rezultate</t>
  </si>
  <si>
    <t>Doprinosi na plaće ZO</t>
  </si>
  <si>
    <t>Trošak prijevoza na posao i s posla</t>
  </si>
  <si>
    <t>Dnevnice za službena putovanja</t>
  </si>
  <si>
    <t>Troškovi uporabe vl.automobila na služ.putu</t>
  </si>
  <si>
    <t>Ostali troškovi na služ.putu (cestarina, parking…)</t>
  </si>
  <si>
    <t>Troškovi obrazovanja i izobrazbe zaposlenika( stručno obrazovanje, seminari, simpoziji…)</t>
  </si>
  <si>
    <t>Nadoknade članovima nadzornog odbora, Upravnog vijeća</t>
  </si>
  <si>
    <t>Troškovi prijevoza članova Upravnog vijeća</t>
  </si>
  <si>
    <t>50% troškova reprezentacije</t>
  </si>
  <si>
    <t>Troškovi osiguranja dug.mat.i nemat.imovine</t>
  </si>
  <si>
    <t>Premije kasko osiguranja</t>
  </si>
  <si>
    <t>Troškovi platnog prometa</t>
  </si>
  <si>
    <t>Troškovi provizija izdavatelja kreditnih kartica</t>
  </si>
  <si>
    <t>Članarine udrugama i društvima</t>
  </si>
  <si>
    <t>Naknada za šume</t>
  </si>
  <si>
    <t>Spomenička renta</t>
  </si>
  <si>
    <t>Ostala davanja (novč.nakn.zapošlj.osoba s invaliditetom)</t>
  </si>
  <si>
    <t>Porez na CMV</t>
  </si>
  <si>
    <t>Ostali porezi i pristojbe</t>
  </si>
  <si>
    <t>Troškovi za priručnike, časopise, stručnu literaturu</t>
  </si>
  <si>
    <t>Sudski troškovi i pristojbe</t>
  </si>
  <si>
    <t>Troškovi sistematskih kontrolnih liječničkih pregleda zaposlenika</t>
  </si>
  <si>
    <t>troškovi uzoraka za kontrolu</t>
  </si>
  <si>
    <t>Darovanje za općekorisne namjene</t>
  </si>
  <si>
    <t>Trošak amortizacije</t>
  </si>
  <si>
    <t>zatezne kamate</t>
  </si>
  <si>
    <t>ostali financijski troškovi</t>
  </si>
  <si>
    <t>Prefakturirani troškovi</t>
  </si>
  <si>
    <t>Ostali poslovni rashodi</t>
  </si>
  <si>
    <t>Kalo, rastep, kvar</t>
  </si>
  <si>
    <t>Trošak prodane robe u tuzemstvu</t>
  </si>
  <si>
    <t>FINANCIJSKI PLAN RASHODA LJEKARNE VARAŽDINSKE ŽUPANIJE                                                            za razdoblje 01.01.-31.12.2026. godine</t>
  </si>
  <si>
    <t>FINANCIJSKI PLAN PRIHODA  LJEKARNE VARAŽDINSKE ŽUPANIJE                                                                za razdoblje 01.01.-31.12.2026. godine</t>
  </si>
  <si>
    <t>Naknade za licence, ind.prava i sl.</t>
  </si>
  <si>
    <t>Ostale usluge zbrinjavanja</t>
  </si>
  <si>
    <t>Ostali materijalni troškovi</t>
  </si>
  <si>
    <t>Materijal za održavanja opreme i objekata</t>
  </si>
  <si>
    <t>Usluge održavanja sofvera i web stranica</t>
  </si>
  <si>
    <t>Usluge zaštitara na čuvanju imovine i osoba</t>
  </si>
  <si>
    <t>Troškovi amabalaže</t>
  </si>
  <si>
    <t>50% troška autoguma za osobna vozila</t>
  </si>
  <si>
    <t>Grafičke usluge tiska i uveza</t>
  </si>
  <si>
    <t>Usluge najma softvera</t>
  </si>
  <si>
    <t>Sponzorstva</t>
  </si>
  <si>
    <t>Usluge unapređenja prodaje</t>
  </si>
  <si>
    <t>Dimnjačarske i ekološke usluge</t>
  </si>
  <si>
    <t>HRT pretplata</t>
  </si>
  <si>
    <t>Premije osiguranja osoba</t>
  </si>
  <si>
    <t>Troškovi prethodnih godina</t>
  </si>
  <si>
    <t>Troškovi ukrasnog bilja i ukrasa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</si>
</sst>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\ _k_n_-;_-@_-"/>
  </numFmts>
  <fonts count="22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Liberation Sans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11"/>
      <name val="MS Sans Serif"/>
      <family val="2"/>
      <charset val="238"/>
    </font>
    <font>
      <b/>
      <sz val="16"/>
      <name val="Times New Roman"/>
      <family val="1"/>
      <charset val="238"/>
    </font>
    <font>
      <sz val="16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vertical="center"/>
    </xf>
    <xf numFmtId="4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 wrapText="1"/>
    </xf>
    <xf numFmtId="4" fontId="0" fillId="0" borderId="17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4" fontId="7" fillId="0" borderId="9" xfId="1" applyNumberFormat="1" applyFont="1" applyBorder="1" applyAlignment="1">
      <alignment horizontal="right" vertical="center"/>
    </xf>
    <xf numFmtId="165" fontId="7" fillId="0" borderId="9" xfId="1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4" fontId="3" fillId="0" borderId="23" xfId="1" applyNumberFormat="1" applyFont="1" applyBorder="1" applyAlignment="1">
      <alignment horizontal="right" vertical="center"/>
    </xf>
    <xf numFmtId="165" fontId="3" fillId="0" borderId="23" xfId="1" applyNumberFormat="1" applyFont="1" applyBorder="1" applyAlignment="1">
      <alignment horizontal="right" vertical="center"/>
    </xf>
    <xf numFmtId="4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2" xfId="0" applyNumberForma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4" fontId="8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4" fontId="0" fillId="0" borderId="29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4" fontId="0" fillId="0" borderId="32" xfId="0" applyNumberForma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4" fontId="0" fillId="0" borderId="34" xfId="0" applyNumberFormat="1" applyBorder="1" applyAlignment="1">
      <alignment horizontal="right" vertical="center"/>
    </xf>
    <xf numFmtId="4" fontId="0" fillId="0" borderId="35" xfId="0" applyNumberFormat="1" applyBorder="1" applyAlignment="1">
      <alignment horizontal="right" vertical="center"/>
    </xf>
    <xf numFmtId="0" fontId="0" fillId="0" borderId="10" xfId="0" applyBorder="1" applyAlignment="1">
      <alignment vertical="center"/>
    </xf>
    <xf numFmtId="4" fontId="3" fillId="0" borderId="11" xfId="1" applyNumberFormat="1" applyFont="1" applyBorder="1" applyAlignment="1">
      <alignment horizontal="right" vertical="center"/>
    </xf>
    <xf numFmtId="49" fontId="0" fillId="0" borderId="25" xfId="0" applyNumberFormat="1" applyBorder="1" applyAlignment="1">
      <alignment horizontal="center" vertical="center"/>
    </xf>
    <xf numFmtId="4" fontId="3" fillId="0" borderId="12" xfId="1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49" fontId="0" fillId="0" borderId="31" xfId="0" applyNumberFormat="1" applyBorder="1" applyAlignment="1">
      <alignment horizontal="center" vertical="center"/>
    </xf>
    <xf numFmtId="4" fontId="8" fillId="0" borderId="36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4" fontId="0" fillId="0" borderId="3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" fontId="3" fillId="0" borderId="39" xfId="1" applyNumberFormat="1" applyFont="1" applyBorder="1" applyAlignment="1">
      <alignment vertical="center"/>
    </xf>
    <xf numFmtId="4" fontId="3" fillId="0" borderId="39" xfId="1" applyNumberFormat="1" applyFont="1" applyFill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3" fillId="0" borderId="42" xfId="1" applyNumberFormat="1" applyFont="1" applyFill="1" applyBorder="1" applyAlignment="1">
      <alignment vertical="center"/>
    </xf>
    <xf numFmtId="4" fontId="0" fillId="0" borderId="43" xfId="0" applyNumberForma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0" fillId="0" borderId="42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45" xfId="0" applyNumberFormat="1" applyBorder="1" applyAlignment="1">
      <alignment horizontal="right" vertical="center"/>
    </xf>
    <xf numFmtId="4" fontId="12" fillId="0" borderId="0" xfId="0" applyNumberFormat="1" applyFont="1"/>
    <xf numFmtId="0" fontId="13" fillId="2" borderId="51" xfId="0" applyFont="1" applyFill="1" applyBorder="1" applyAlignment="1">
      <alignment horizontal="left" vertical="center" wrapText="1"/>
    </xf>
    <xf numFmtId="0" fontId="13" fillId="2" borderId="52" xfId="0" applyFont="1" applyFill="1" applyBorder="1" applyAlignment="1">
      <alignment horizontal="left" vertical="center" wrapText="1"/>
    </xf>
    <xf numFmtId="4" fontId="13" fillId="2" borderId="52" xfId="2" applyNumberFormat="1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2" applyNumberFormat="1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4" fontId="17" fillId="2" borderId="19" xfId="2" applyNumberFormat="1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vertical="center" wrapText="1"/>
    </xf>
    <xf numFmtId="0" fontId="17" fillId="2" borderId="48" xfId="0" applyFont="1" applyFill="1" applyBorder="1" applyAlignment="1">
      <alignment vertical="center" wrapText="1"/>
    </xf>
    <xf numFmtId="4" fontId="17" fillId="2" borderId="48" xfId="2" applyNumberFormat="1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right" vertical="center" wrapText="1"/>
    </xf>
    <xf numFmtId="0" fontId="17" fillId="2" borderId="52" xfId="0" applyFont="1" applyFill="1" applyBorder="1" applyAlignment="1">
      <alignment horizontal="left" vertical="center" wrapText="1"/>
    </xf>
    <xf numFmtId="4" fontId="17" fillId="2" borderId="52" xfId="2" applyNumberFormat="1" applyFont="1" applyFill="1" applyBorder="1" applyAlignment="1">
      <alignment horizontal="center" vertical="center"/>
    </xf>
    <xf numFmtId="4" fontId="13" fillId="2" borderId="55" xfId="2" applyNumberFormat="1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left" vertical="center" wrapText="1"/>
    </xf>
    <xf numFmtId="0" fontId="16" fillId="2" borderId="56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4" fontId="17" fillId="2" borderId="12" xfId="2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6" fillId="2" borderId="57" xfId="0" applyFont="1" applyFill="1" applyBorder="1"/>
    <xf numFmtId="0" fontId="17" fillId="2" borderId="58" xfId="0" applyFont="1" applyFill="1" applyBorder="1"/>
    <xf numFmtId="4" fontId="17" fillId="2" borderId="58" xfId="2" applyNumberFormat="1" applyFont="1" applyFill="1" applyBorder="1" applyAlignment="1">
      <alignment horizontal="center" vertical="center"/>
    </xf>
    <xf numFmtId="0" fontId="19" fillId="0" borderId="59" xfId="0" applyFont="1" applyBorder="1"/>
    <xf numFmtId="0" fontId="13" fillId="2" borderId="60" xfId="0" applyFont="1" applyFill="1" applyBorder="1" applyAlignment="1">
      <alignment horizontal="center" vertical="center" wrapText="1"/>
    </xf>
    <xf numFmtId="0" fontId="19" fillId="0" borderId="61" xfId="0" applyFont="1" applyBorder="1"/>
    <xf numFmtId="0" fontId="13" fillId="2" borderId="55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2" fillId="2" borderId="0" xfId="2" applyNumberFormat="1" applyFont="1" applyFill="1"/>
    <xf numFmtId="0" fontId="19" fillId="0" borderId="0" xfId="0" applyFont="1"/>
    <xf numFmtId="3" fontId="12" fillId="0" borderId="0" xfId="2" applyNumberFormat="1" applyFont="1" applyBorder="1"/>
    <xf numFmtId="3" fontId="12" fillId="0" borderId="0" xfId="2" applyNumberFormat="1" applyFont="1"/>
    <xf numFmtId="0" fontId="16" fillId="2" borderId="57" xfId="0" applyFont="1" applyFill="1" applyBorder="1" applyAlignment="1">
      <alignment vertical="center" wrapText="1"/>
    </xf>
    <xf numFmtId="0" fontId="17" fillId="2" borderId="58" xfId="0" applyFont="1" applyFill="1" applyBorder="1" applyAlignment="1">
      <alignment vertical="center" wrapText="1"/>
    </xf>
    <xf numFmtId="4" fontId="17" fillId="2" borderId="58" xfId="2" applyNumberFormat="1" applyFont="1" applyFill="1" applyBorder="1" applyAlignment="1">
      <alignment horizontal="center" vertical="center" wrapText="1"/>
    </xf>
    <xf numFmtId="3" fontId="17" fillId="2" borderId="52" xfId="2" applyNumberFormat="1" applyFont="1" applyFill="1" applyBorder="1" applyAlignment="1">
      <alignment horizontal="center" vertical="center"/>
    </xf>
    <xf numFmtId="4" fontId="17" fillId="0" borderId="11" xfId="2" applyNumberFormat="1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left" vertical="center" wrapText="1"/>
    </xf>
    <xf numFmtId="0" fontId="13" fillId="2" borderId="60" xfId="0" applyFont="1" applyFill="1" applyBorder="1" applyAlignment="1">
      <alignment horizontal="left" vertical="center" wrapText="1"/>
    </xf>
    <xf numFmtId="4" fontId="13" fillId="2" borderId="60" xfId="2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vertical="center" wrapText="1"/>
    </xf>
    <xf numFmtId="4" fontId="17" fillId="0" borderId="19" xfId="2" applyNumberFormat="1" applyFont="1" applyFill="1" applyBorder="1" applyAlignment="1">
      <alignment horizontal="center" vertical="center" wrapText="1"/>
    </xf>
    <xf numFmtId="4" fontId="17" fillId="0" borderId="48" xfId="2" applyNumberFormat="1" applyFont="1" applyFill="1" applyBorder="1" applyAlignment="1">
      <alignment horizontal="center" vertical="center" wrapText="1"/>
    </xf>
    <xf numFmtId="4" fontId="17" fillId="0" borderId="12" xfId="2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7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9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left" vertical="center" wrapText="1"/>
    </xf>
    <xf numFmtId="0" fontId="13" fillId="2" borderId="52" xfId="0" applyFont="1" applyFill="1" applyBorder="1" applyAlignment="1">
      <alignment horizontal="left" vertical="center" wrapText="1"/>
    </xf>
    <xf numFmtId="4" fontId="13" fillId="2" borderId="60" xfId="2" applyNumberFormat="1" applyFont="1" applyFill="1" applyBorder="1" applyAlignment="1">
      <alignment horizontal="center" vertical="center"/>
    </xf>
    <xf numFmtId="4" fontId="13" fillId="2" borderId="55" xfId="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3" fontId="14" fillId="0" borderId="48" xfId="2" applyNumberFormat="1" applyFont="1" applyFill="1" applyBorder="1" applyAlignment="1">
      <alignment horizontal="center" vertical="center" wrapText="1"/>
    </xf>
    <xf numFmtId="3" fontId="14" fillId="0" borderId="50" xfId="2" applyNumberFormat="1" applyFont="1" applyFill="1" applyBorder="1" applyAlignment="1">
      <alignment horizontal="center" vertical="center" wrapText="1"/>
    </xf>
    <xf numFmtId="3" fontId="15" fillId="0" borderId="50" xfId="2" applyNumberFormat="1" applyFont="1" applyFill="1" applyBorder="1" applyAlignment="1">
      <alignment horizontal="center" vertical="center" wrapText="1"/>
    </xf>
    <xf numFmtId="3" fontId="14" fillId="2" borderId="48" xfId="2" applyNumberFormat="1" applyFont="1" applyFill="1" applyBorder="1" applyAlignment="1">
      <alignment horizontal="center" vertical="center" wrapText="1"/>
    </xf>
    <xf numFmtId="3" fontId="15" fillId="2" borderId="50" xfId="2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16" fillId="0" borderId="53" xfId="0" applyFont="1" applyFill="1" applyBorder="1" applyAlignment="1">
      <alignment vertical="center" wrapText="1"/>
    </xf>
  </cellXfs>
  <cellStyles count="3">
    <cellStyle name="Normalno" xfId="0" builtinId="0"/>
    <cellStyle name="Zarez" xfId="1" builtinId="3"/>
    <cellStyle name="Zarez 2" xfId="2" xr:uid="{363599F9-BBF3-484F-ACB7-AAAC957C16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4BDA-765E-428A-925D-0110458F5E53}">
  <dimension ref="A1:I60"/>
  <sheetViews>
    <sheetView topLeftCell="A28" zoomScaleNormal="100" workbookViewId="0">
      <selection activeCell="D48" sqref="D48"/>
    </sheetView>
  </sheetViews>
  <sheetFormatPr defaultRowHeight="14.25"/>
  <cols>
    <col min="1" max="1" width="6.625" style="1" customWidth="1"/>
    <col min="2" max="2" width="36.25" style="1" customWidth="1"/>
    <col min="3" max="5" width="22.625" style="1" customWidth="1"/>
    <col min="6" max="6" width="9" style="1"/>
    <col min="7" max="7" width="10.5" style="1" bestFit="1" customWidth="1"/>
    <col min="8" max="8" width="9" style="1"/>
    <col min="9" max="9" width="12.375" style="61" bestFit="1" customWidth="1"/>
    <col min="10" max="256" width="9" style="1"/>
    <col min="257" max="257" width="6.625" style="1" customWidth="1"/>
    <col min="258" max="258" width="36.375" style="1" customWidth="1"/>
    <col min="259" max="261" width="22.625" style="1" customWidth="1"/>
    <col min="262" max="262" width="9" style="1"/>
    <col min="263" max="263" width="10.5" style="1" bestFit="1" customWidth="1"/>
    <col min="264" max="512" width="9" style="1"/>
    <col min="513" max="513" width="6.625" style="1" customWidth="1"/>
    <col min="514" max="514" width="36.375" style="1" customWidth="1"/>
    <col min="515" max="517" width="22.625" style="1" customWidth="1"/>
    <col min="518" max="518" width="9" style="1"/>
    <col min="519" max="519" width="10.5" style="1" bestFit="1" customWidth="1"/>
    <col min="520" max="768" width="9" style="1"/>
    <col min="769" max="769" width="6.625" style="1" customWidth="1"/>
    <col min="770" max="770" width="36.375" style="1" customWidth="1"/>
    <col min="771" max="773" width="22.625" style="1" customWidth="1"/>
    <col min="774" max="774" width="9" style="1"/>
    <col min="775" max="775" width="10.5" style="1" bestFit="1" customWidth="1"/>
    <col min="776" max="1024" width="9" style="1"/>
    <col min="1025" max="1025" width="6.625" style="1" customWidth="1"/>
    <col min="1026" max="1026" width="36.375" style="1" customWidth="1"/>
    <col min="1027" max="1029" width="22.625" style="1" customWidth="1"/>
    <col min="1030" max="1030" width="9" style="1"/>
    <col min="1031" max="1031" width="10.5" style="1" bestFit="1" customWidth="1"/>
    <col min="1032" max="1280" width="9" style="1"/>
    <col min="1281" max="1281" width="6.625" style="1" customWidth="1"/>
    <col min="1282" max="1282" width="36.375" style="1" customWidth="1"/>
    <col min="1283" max="1285" width="22.625" style="1" customWidth="1"/>
    <col min="1286" max="1286" width="9" style="1"/>
    <col min="1287" max="1287" width="10.5" style="1" bestFit="1" customWidth="1"/>
    <col min="1288" max="1536" width="9" style="1"/>
    <col min="1537" max="1537" width="6.625" style="1" customWidth="1"/>
    <col min="1538" max="1538" width="36.375" style="1" customWidth="1"/>
    <col min="1539" max="1541" width="22.625" style="1" customWidth="1"/>
    <col min="1542" max="1542" width="9" style="1"/>
    <col min="1543" max="1543" width="10.5" style="1" bestFit="1" customWidth="1"/>
    <col min="1544" max="1792" width="9" style="1"/>
    <col min="1793" max="1793" width="6.625" style="1" customWidth="1"/>
    <col min="1794" max="1794" width="36.375" style="1" customWidth="1"/>
    <col min="1795" max="1797" width="22.625" style="1" customWidth="1"/>
    <col min="1798" max="1798" width="9" style="1"/>
    <col min="1799" max="1799" width="10.5" style="1" bestFit="1" customWidth="1"/>
    <col min="1800" max="2048" width="9" style="1"/>
    <col min="2049" max="2049" width="6.625" style="1" customWidth="1"/>
    <col min="2050" max="2050" width="36.375" style="1" customWidth="1"/>
    <col min="2051" max="2053" width="22.625" style="1" customWidth="1"/>
    <col min="2054" max="2054" width="9" style="1"/>
    <col min="2055" max="2055" width="10.5" style="1" bestFit="1" customWidth="1"/>
    <col min="2056" max="2304" width="9" style="1"/>
    <col min="2305" max="2305" width="6.625" style="1" customWidth="1"/>
    <col min="2306" max="2306" width="36.375" style="1" customWidth="1"/>
    <col min="2307" max="2309" width="22.625" style="1" customWidth="1"/>
    <col min="2310" max="2310" width="9" style="1"/>
    <col min="2311" max="2311" width="10.5" style="1" bestFit="1" customWidth="1"/>
    <col min="2312" max="2560" width="9" style="1"/>
    <col min="2561" max="2561" width="6.625" style="1" customWidth="1"/>
    <col min="2562" max="2562" width="36.375" style="1" customWidth="1"/>
    <col min="2563" max="2565" width="22.625" style="1" customWidth="1"/>
    <col min="2566" max="2566" width="9" style="1"/>
    <col min="2567" max="2567" width="10.5" style="1" bestFit="1" customWidth="1"/>
    <col min="2568" max="2816" width="9" style="1"/>
    <col min="2817" max="2817" width="6.625" style="1" customWidth="1"/>
    <col min="2818" max="2818" width="36.375" style="1" customWidth="1"/>
    <col min="2819" max="2821" width="22.625" style="1" customWidth="1"/>
    <col min="2822" max="2822" width="9" style="1"/>
    <col min="2823" max="2823" width="10.5" style="1" bestFit="1" customWidth="1"/>
    <col min="2824" max="3072" width="9" style="1"/>
    <col min="3073" max="3073" width="6.625" style="1" customWidth="1"/>
    <col min="3074" max="3074" width="36.375" style="1" customWidth="1"/>
    <col min="3075" max="3077" width="22.625" style="1" customWidth="1"/>
    <col min="3078" max="3078" width="9" style="1"/>
    <col min="3079" max="3079" width="10.5" style="1" bestFit="1" customWidth="1"/>
    <col min="3080" max="3328" width="9" style="1"/>
    <col min="3329" max="3329" width="6.625" style="1" customWidth="1"/>
    <col min="3330" max="3330" width="36.375" style="1" customWidth="1"/>
    <col min="3331" max="3333" width="22.625" style="1" customWidth="1"/>
    <col min="3334" max="3334" width="9" style="1"/>
    <col min="3335" max="3335" width="10.5" style="1" bestFit="1" customWidth="1"/>
    <col min="3336" max="3584" width="9" style="1"/>
    <col min="3585" max="3585" width="6.625" style="1" customWidth="1"/>
    <col min="3586" max="3586" width="36.375" style="1" customWidth="1"/>
    <col min="3587" max="3589" width="22.625" style="1" customWidth="1"/>
    <col min="3590" max="3590" width="9" style="1"/>
    <col min="3591" max="3591" width="10.5" style="1" bestFit="1" customWidth="1"/>
    <col min="3592" max="3840" width="9" style="1"/>
    <col min="3841" max="3841" width="6.625" style="1" customWidth="1"/>
    <col min="3842" max="3842" width="36.375" style="1" customWidth="1"/>
    <col min="3843" max="3845" width="22.625" style="1" customWidth="1"/>
    <col min="3846" max="3846" width="9" style="1"/>
    <col min="3847" max="3847" width="10.5" style="1" bestFit="1" customWidth="1"/>
    <col min="3848" max="4096" width="9" style="1"/>
    <col min="4097" max="4097" width="6.625" style="1" customWidth="1"/>
    <col min="4098" max="4098" width="36.375" style="1" customWidth="1"/>
    <col min="4099" max="4101" width="22.625" style="1" customWidth="1"/>
    <col min="4102" max="4102" width="9" style="1"/>
    <col min="4103" max="4103" width="10.5" style="1" bestFit="1" customWidth="1"/>
    <col min="4104" max="4352" width="9" style="1"/>
    <col min="4353" max="4353" width="6.625" style="1" customWidth="1"/>
    <col min="4354" max="4354" width="36.375" style="1" customWidth="1"/>
    <col min="4355" max="4357" width="22.625" style="1" customWidth="1"/>
    <col min="4358" max="4358" width="9" style="1"/>
    <col min="4359" max="4359" width="10.5" style="1" bestFit="1" customWidth="1"/>
    <col min="4360" max="4608" width="9" style="1"/>
    <col min="4609" max="4609" width="6.625" style="1" customWidth="1"/>
    <col min="4610" max="4610" width="36.375" style="1" customWidth="1"/>
    <col min="4611" max="4613" width="22.625" style="1" customWidth="1"/>
    <col min="4614" max="4614" width="9" style="1"/>
    <col min="4615" max="4615" width="10.5" style="1" bestFit="1" customWidth="1"/>
    <col min="4616" max="4864" width="9" style="1"/>
    <col min="4865" max="4865" width="6.625" style="1" customWidth="1"/>
    <col min="4866" max="4866" width="36.375" style="1" customWidth="1"/>
    <col min="4867" max="4869" width="22.625" style="1" customWidth="1"/>
    <col min="4870" max="4870" width="9" style="1"/>
    <col min="4871" max="4871" width="10.5" style="1" bestFit="1" customWidth="1"/>
    <col min="4872" max="5120" width="9" style="1"/>
    <col min="5121" max="5121" width="6.625" style="1" customWidth="1"/>
    <col min="5122" max="5122" width="36.375" style="1" customWidth="1"/>
    <col min="5123" max="5125" width="22.625" style="1" customWidth="1"/>
    <col min="5126" max="5126" width="9" style="1"/>
    <col min="5127" max="5127" width="10.5" style="1" bestFit="1" customWidth="1"/>
    <col min="5128" max="5376" width="9" style="1"/>
    <col min="5377" max="5377" width="6.625" style="1" customWidth="1"/>
    <col min="5378" max="5378" width="36.375" style="1" customWidth="1"/>
    <col min="5379" max="5381" width="22.625" style="1" customWidth="1"/>
    <col min="5382" max="5382" width="9" style="1"/>
    <col min="5383" max="5383" width="10.5" style="1" bestFit="1" customWidth="1"/>
    <col min="5384" max="5632" width="9" style="1"/>
    <col min="5633" max="5633" width="6.625" style="1" customWidth="1"/>
    <col min="5634" max="5634" width="36.375" style="1" customWidth="1"/>
    <col min="5635" max="5637" width="22.625" style="1" customWidth="1"/>
    <col min="5638" max="5638" width="9" style="1"/>
    <col min="5639" max="5639" width="10.5" style="1" bestFit="1" customWidth="1"/>
    <col min="5640" max="5888" width="9" style="1"/>
    <col min="5889" max="5889" width="6.625" style="1" customWidth="1"/>
    <col min="5890" max="5890" width="36.375" style="1" customWidth="1"/>
    <col min="5891" max="5893" width="22.625" style="1" customWidth="1"/>
    <col min="5894" max="5894" width="9" style="1"/>
    <col min="5895" max="5895" width="10.5" style="1" bestFit="1" customWidth="1"/>
    <col min="5896" max="6144" width="9" style="1"/>
    <col min="6145" max="6145" width="6.625" style="1" customWidth="1"/>
    <col min="6146" max="6146" width="36.375" style="1" customWidth="1"/>
    <col min="6147" max="6149" width="22.625" style="1" customWidth="1"/>
    <col min="6150" max="6150" width="9" style="1"/>
    <col min="6151" max="6151" width="10.5" style="1" bestFit="1" customWidth="1"/>
    <col min="6152" max="6400" width="9" style="1"/>
    <col min="6401" max="6401" width="6.625" style="1" customWidth="1"/>
    <col min="6402" max="6402" width="36.375" style="1" customWidth="1"/>
    <col min="6403" max="6405" width="22.625" style="1" customWidth="1"/>
    <col min="6406" max="6406" width="9" style="1"/>
    <col min="6407" max="6407" width="10.5" style="1" bestFit="1" customWidth="1"/>
    <col min="6408" max="6656" width="9" style="1"/>
    <col min="6657" max="6657" width="6.625" style="1" customWidth="1"/>
    <col min="6658" max="6658" width="36.375" style="1" customWidth="1"/>
    <col min="6659" max="6661" width="22.625" style="1" customWidth="1"/>
    <col min="6662" max="6662" width="9" style="1"/>
    <col min="6663" max="6663" width="10.5" style="1" bestFit="1" customWidth="1"/>
    <col min="6664" max="6912" width="9" style="1"/>
    <col min="6913" max="6913" width="6.625" style="1" customWidth="1"/>
    <col min="6914" max="6914" width="36.375" style="1" customWidth="1"/>
    <col min="6915" max="6917" width="22.625" style="1" customWidth="1"/>
    <col min="6918" max="6918" width="9" style="1"/>
    <col min="6919" max="6919" width="10.5" style="1" bestFit="1" customWidth="1"/>
    <col min="6920" max="7168" width="9" style="1"/>
    <col min="7169" max="7169" width="6.625" style="1" customWidth="1"/>
    <col min="7170" max="7170" width="36.375" style="1" customWidth="1"/>
    <col min="7171" max="7173" width="22.625" style="1" customWidth="1"/>
    <col min="7174" max="7174" width="9" style="1"/>
    <col min="7175" max="7175" width="10.5" style="1" bestFit="1" customWidth="1"/>
    <col min="7176" max="7424" width="9" style="1"/>
    <col min="7425" max="7425" width="6.625" style="1" customWidth="1"/>
    <col min="7426" max="7426" width="36.375" style="1" customWidth="1"/>
    <col min="7427" max="7429" width="22.625" style="1" customWidth="1"/>
    <col min="7430" max="7430" width="9" style="1"/>
    <col min="7431" max="7431" width="10.5" style="1" bestFit="1" customWidth="1"/>
    <col min="7432" max="7680" width="9" style="1"/>
    <col min="7681" max="7681" width="6.625" style="1" customWidth="1"/>
    <col min="7682" max="7682" width="36.375" style="1" customWidth="1"/>
    <col min="7683" max="7685" width="22.625" style="1" customWidth="1"/>
    <col min="7686" max="7686" width="9" style="1"/>
    <col min="7687" max="7687" width="10.5" style="1" bestFit="1" customWidth="1"/>
    <col min="7688" max="7936" width="9" style="1"/>
    <col min="7937" max="7937" width="6.625" style="1" customWidth="1"/>
    <col min="7938" max="7938" width="36.375" style="1" customWidth="1"/>
    <col min="7939" max="7941" width="22.625" style="1" customWidth="1"/>
    <col min="7942" max="7942" width="9" style="1"/>
    <col min="7943" max="7943" width="10.5" style="1" bestFit="1" customWidth="1"/>
    <col min="7944" max="8192" width="9" style="1"/>
    <col min="8193" max="8193" width="6.625" style="1" customWidth="1"/>
    <col min="8194" max="8194" width="36.375" style="1" customWidth="1"/>
    <col min="8195" max="8197" width="22.625" style="1" customWidth="1"/>
    <col min="8198" max="8198" width="9" style="1"/>
    <col min="8199" max="8199" width="10.5" style="1" bestFit="1" customWidth="1"/>
    <col min="8200" max="8448" width="9" style="1"/>
    <col min="8449" max="8449" width="6.625" style="1" customWidth="1"/>
    <col min="8450" max="8450" width="36.375" style="1" customWidth="1"/>
    <col min="8451" max="8453" width="22.625" style="1" customWidth="1"/>
    <col min="8454" max="8454" width="9" style="1"/>
    <col min="8455" max="8455" width="10.5" style="1" bestFit="1" customWidth="1"/>
    <col min="8456" max="8704" width="9" style="1"/>
    <col min="8705" max="8705" width="6.625" style="1" customWidth="1"/>
    <col min="8706" max="8706" width="36.375" style="1" customWidth="1"/>
    <col min="8707" max="8709" width="22.625" style="1" customWidth="1"/>
    <col min="8710" max="8710" width="9" style="1"/>
    <col min="8711" max="8711" width="10.5" style="1" bestFit="1" customWidth="1"/>
    <col min="8712" max="8960" width="9" style="1"/>
    <col min="8961" max="8961" width="6.625" style="1" customWidth="1"/>
    <col min="8962" max="8962" width="36.375" style="1" customWidth="1"/>
    <col min="8963" max="8965" width="22.625" style="1" customWidth="1"/>
    <col min="8966" max="8966" width="9" style="1"/>
    <col min="8967" max="8967" width="10.5" style="1" bestFit="1" customWidth="1"/>
    <col min="8968" max="9216" width="9" style="1"/>
    <col min="9217" max="9217" width="6.625" style="1" customWidth="1"/>
    <col min="9218" max="9218" width="36.375" style="1" customWidth="1"/>
    <col min="9219" max="9221" width="22.625" style="1" customWidth="1"/>
    <col min="9222" max="9222" width="9" style="1"/>
    <col min="9223" max="9223" width="10.5" style="1" bestFit="1" customWidth="1"/>
    <col min="9224" max="9472" width="9" style="1"/>
    <col min="9473" max="9473" width="6.625" style="1" customWidth="1"/>
    <col min="9474" max="9474" width="36.375" style="1" customWidth="1"/>
    <col min="9475" max="9477" width="22.625" style="1" customWidth="1"/>
    <col min="9478" max="9478" width="9" style="1"/>
    <col min="9479" max="9479" width="10.5" style="1" bestFit="1" customWidth="1"/>
    <col min="9480" max="9728" width="9" style="1"/>
    <col min="9729" max="9729" width="6.625" style="1" customWidth="1"/>
    <col min="9730" max="9730" width="36.375" style="1" customWidth="1"/>
    <col min="9731" max="9733" width="22.625" style="1" customWidth="1"/>
    <col min="9734" max="9734" width="9" style="1"/>
    <col min="9735" max="9735" width="10.5" style="1" bestFit="1" customWidth="1"/>
    <col min="9736" max="9984" width="9" style="1"/>
    <col min="9985" max="9985" width="6.625" style="1" customWidth="1"/>
    <col min="9986" max="9986" width="36.375" style="1" customWidth="1"/>
    <col min="9987" max="9989" width="22.625" style="1" customWidth="1"/>
    <col min="9990" max="9990" width="9" style="1"/>
    <col min="9991" max="9991" width="10.5" style="1" bestFit="1" customWidth="1"/>
    <col min="9992" max="10240" width="9" style="1"/>
    <col min="10241" max="10241" width="6.625" style="1" customWidth="1"/>
    <col min="10242" max="10242" width="36.375" style="1" customWidth="1"/>
    <col min="10243" max="10245" width="22.625" style="1" customWidth="1"/>
    <col min="10246" max="10246" width="9" style="1"/>
    <col min="10247" max="10247" width="10.5" style="1" bestFit="1" customWidth="1"/>
    <col min="10248" max="10496" width="9" style="1"/>
    <col min="10497" max="10497" width="6.625" style="1" customWidth="1"/>
    <col min="10498" max="10498" width="36.375" style="1" customWidth="1"/>
    <col min="10499" max="10501" width="22.625" style="1" customWidth="1"/>
    <col min="10502" max="10502" width="9" style="1"/>
    <col min="10503" max="10503" width="10.5" style="1" bestFit="1" customWidth="1"/>
    <col min="10504" max="10752" width="9" style="1"/>
    <col min="10753" max="10753" width="6.625" style="1" customWidth="1"/>
    <col min="10754" max="10754" width="36.375" style="1" customWidth="1"/>
    <col min="10755" max="10757" width="22.625" style="1" customWidth="1"/>
    <col min="10758" max="10758" width="9" style="1"/>
    <col min="10759" max="10759" width="10.5" style="1" bestFit="1" customWidth="1"/>
    <col min="10760" max="11008" width="9" style="1"/>
    <col min="11009" max="11009" width="6.625" style="1" customWidth="1"/>
    <col min="11010" max="11010" width="36.375" style="1" customWidth="1"/>
    <col min="11011" max="11013" width="22.625" style="1" customWidth="1"/>
    <col min="11014" max="11014" width="9" style="1"/>
    <col min="11015" max="11015" width="10.5" style="1" bestFit="1" customWidth="1"/>
    <col min="11016" max="11264" width="9" style="1"/>
    <col min="11265" max="11265" width="6.625" style="1" customWidth="1"/>
    <col min="11266" max="11266" width="36.375" style="1" customWidth="1"/>
    <col min="11267" max="11269" width="22.625" style="1" customWidth="1"/>
    <col min="11270" max="11270" width="9" style="1"/>
    <col min="11271" max="11271" width="10.5" style="1" bestFit="1" customWidth="1"/>
    <col min="11272" max="11520" width="9" style="1"/>
    <col min="11521" max="11521" width="6.625" style="1" customWidth="1"/>
    <col min="11522" max="11522" width="36.375" style="1" customWidth="1"/>
    <col min="11523" max="11525" width="22.625" style="1" customWidth="1"/>
    <col min="11526" max="11526" width="9" style="1"/>
    <col min="11527" max="11527" width="10.5" style="1" bestFit="1" customWidth="1"/>
    <col min="11528" max="11776" width="9" style="1"/>
    <col min="11777" max="11777" width="6.625" style="1" customWidth="1"/>
    <col min="11778" max="11778" width="36.375" style="1" customWidth="1"/>
    <col min="11779" max="11781" width="22.625" style="1" customWidth="1"/>
    <col min="11782" max="11782" width="9" style="1"/>
    <col min="11783" max="11783" width="10.5" style="1" bestFit="1" customWidth="1"/>
    <col min="11784" max="12032" width="9" style="1"/>
    <col min="12033" max="12033" width="6.625" style="1" customWidth="1"/>
    <col min="12034" max="12034" width="36.375" style="1" customWidth="1"/>
    <col min="12035" max="12037" width="22.625" style="1" customWidth="1"/>
    <col min="12038" max="12038" width="9" style="1"/>
    <col min="12039" max="12039" width="10.5" style="1" bestFit="1" customWidth="1"/>
    <col min="12040" max="12288" width="9" style="1"/>
    <col min="12289" max="12289" width="6.625" style="1" customWidth="1"/>
    <col min="12290" max="12290" width="36.375" style="1" customWidth="1"/>
    <col min="12291" max="12293" width="22.625" style="1" customWidth="1"/>
    <col min="12294" max="12294" width="9" style="1"/>
    <col min="12295" max="12295" width="10.5" style="1" bestFit="1" customWidth="1"/>
    <col min="12296" max="12544" width="9" style="1"/>
    <col min="12545" max="12545" width="6.625" style="1" customWidth="1"/>
    <col min="12546" max="12546" width="36.375" style="1" customWidth="1"/>
    <col min="12547" max="12549" width="22.625" style="1" customWidth="1"/>
    <col min="12550" max="12550" width="9" style="1"/>
    <col min="12551" max="12551" width="10.5" style="1" bestFit="1" customWidth="1"/>
    <col min="12552" max="12800" width="9" style="1"/>
    <col min="12801" max="12801" width="6.625" style="1" customWidth="1"/>
    <col min="12802" max="12802" width="36.375" style="1" customWidth="1"/>
    <col min="12803" max="12805" width="22.625" style="1" customWidth="1"/>
    <col min="12806" max="12806" width="9" style="1"/>
    <col min="12807" max="12807" width="10.5" style="1" bestFit="1" customWidth="1"/>
    <col min="12808" max="13056" width="9" style="1"/>
    <col min="13057" max="13057" width="6.625" style="1" customWidth="1"/>
    <col min="13058" max="13058" width="36.375" style="1" customWidth="1"/>
    <col min="13059" max="13061" width="22.625" style="1" customWidth="1"/>
    <col min="13062" max="13062" width="9" style="1"/>
    <col min="13063" max="13063" width="10.5" style="1" bestFit="1" customWidth="1"/>
    <col min="13064" max="13312" width="9" style="1"/>
    <col min="13313" max="13313" width="6.625" style="1" customWidth="1"/>
    <col min="13314" max="13314" width="36.375" style="1" customWidth="1"/>
    <col min="13315" max="13317" width="22.625" style="1" customWidth="1"/>
    <col min="13318" max="13318" width="9" style="1"/>
    <col min="13319" max="13319" width="10.5" style="1" bestFit="1" customWidth="1"/>
    <col min="13320" max="13568" width="9" style="1"/>
    <col min="13569" max="13569" width="6.625" style="1" customWidth="1"/>
    <col min="13570" max="13570" width="36.375" style="1" customWidth="1"/>
    <col min="13571" max="13573" width="22.625" style="1" customWidth="1"/>
    <col min="13574" max="13574" width="9" style="1"/>
    <col min="13575" max="13575" width="10.5" style="1" bestFit="1" customWidth="1"/>
    <col min="13576" max="13824" width="9" style="1"/>
    <col min="13825" max="13825" width="6.625" style="1" customWidth="1"/>
    <col min="13826" max="13826" width="36.375" style="1" customWidth="1"/>
    <col min="13827" max="13829" width="22.625" style="1" customWidth="1"/>
    <col min="13830" max="13830" width="9" style="1"/>
    <col min="13831" max="13831" width="10.5" style="1" bestFit="1" customWidth="1"/>
    <col min="13832" max="14080" width="9" style="1"/>
    <col min="14081" max="14081" width="6.625" style="1" customWidth="1"/>
    <col min="14082" max="14082" width="36.375" style="1" customWidth="1"/>
    <col min="14083" max="14085" width="22.625" style="1" customWidth="1"/>
    <col min="14086" max="14086" width="9" style="1"/>
    <col min="14087" max="14087" width="10.5" style="1" bestFit="1" customWidth="1"/>
    <col min="14088" max="14336" width="9" style="1"/>
    <col min="14337" max="14337" width="6.625" style="1" customWidth="1"/>
    <col min="14338" max="14338" width="36.375" style="1" customWidth="1"/>
    <col min="14339" max="14341" width="22.625" style="1" customWidth="1"/>
    <col min="14342" max="14342" width="9" style="1"/>
    <col min="14343" max="14343" width="10.5" style="1" bestFit="1" customWidth="1"/>
    <col min="14344" max="14592" width="9" style="1"/>
    <col min="14593" max="14593" width="6.625" style="1" customWidth="1"/>
    <col min="14594" max="14594" width="36.375" style="1" customWidth="1"/>
    <col min="14595" max="14597" width="22.625" style="1" customWidth="1"/>
    <col min="14598" max="14598" width="9" style="1"/>
    <col min="14599" max="14599" width="10.5" style="1" bestFit="1" customWidth="1"/>
    <col min="14600" max="14848" width="9" style="1"/>
    <col min="14849" max="14849" width="6.625" style="1" customWidth="1"/>
    <col min="14850" max="14850" width="36.375" style="1" customWidth="1"/>
    <col min="14851" max="14853" width="22.625" style="1" customWidth="1"/>
    <col min="14854" max="14854" width="9" style="1"/>
    <col min="14855" max="14855" width="10.5" style="1" bestFit="1" customWidth="1"/>
    <col min="14856" max="15104" width="9" style="1"/>
    <col min="15105" max="15105" width="6.625" style="1" customWidth="1"/>
    <col min="15106" max="15106" width="36.375" style="1" customWidth="1"/>
    <col min="15107" max="15109" width="22.625" style="1" customWidth="1"/>
    <col min="15110" max="15110" width="9" style="1"/>
    <col min="15111" max="15111" width="10.5" style="1" bestFit="1" customWidth="1"/>
    <col min="15112" max="15360" width="9" style="1"/>
    <col min="15361" max="15361" width="6.625" style="1" customWidth="1"/>
    <col min="15362" max="15362" width="36.375" style="1" customWidth="1"/>
    <col min="15363" max="15365" width="22.625" style="1" customWidth="1"/>
    <col min="15366" max="15366" width="9" style="1"/>
    <col min="15367" max="15367" width="10.5" style="1" bestFit="1" customWidth="1"/>
    <col min="15368" max="15616" width="9" style="1"/>
    <col min="15617" max="15617" width="6.625" style="1" customWidth="1"/>
    <col min="15618" max="15618" width="36.375" style="1" customWidth="1"/>
    <col min="15619" max="15621" width="22.625" style="1" customWidth="1"/>
    <col min="15622" max="15622" width="9" style="1"/>
    <col min="15623" max="15623" width="10.5" style="1" bestFit="1" customWidth="1"/>
    <col min="15624" max="15872" width="9" style="1"/>
    <col min="15873" max="15873" width="6.625" style="1" customWidth="1"/>
    <col min="15874" max="15874" width="36.375" style="1" customWidth="1"/>
    <col min="15875" max="15877" width="22.625" style="1" customWidth="1"/>
    <col min="15878" max="15878" width="9" style="1"/>
    <col min="15879" max="15879" width="10.5" style="1" bestFit="1" customWidth="1"/>
    <col min="15880" max="16128" width="9" style="1"/>
    <col min="16129" max="16129" width="6.625" style="1" customWidth="1"/>
    <col min="16130" max="16130" width="36.375" style="1" customWidth="1"/>
    <col min="16131" max="16133" width="22.625" style="1" customWidth="1"/>
    <col min="16134" max="16134" width="9" style="1"/>
    <col min="16135" max="16135" width="10.5" style="1" bestFit="1" customWidth="1"/>
    <col min="16136" max="16384" width="9" style="1"/>
  </cols>
  <sheetData>
    <row r="1" spans="1:9">
      <c r="A1" s="125"/>
      <c r="B1" s="125"/>
      <c r="C1" s="125"/>
      <c r="D1" s="125"/>
      <c r="E1" s="125"/>
    </row>
    <row r="2" spans="1:9" ht="9.75" customHeight="1"/>
    <row r="3" spans="1:9" ht="18" customHeight="1">
      <c r="A3" s="135" t="s">
        <v>0</v>
      </c>
      <c r="B3" s="135"/>
      <c r="C3" s="135"/>
      <c r="D3" s="135"/>
      <c r="E3" s="135"/>
    </row>
    <row r="4" spans="1:9" ht="20.25" customHeight="1">
      <c r="A4" s="136" t="s">
        <v>79</v>
      </c>
      <c r="B4" s="136"/>
      <c r="C4" s="136"/>
      <c r="D4" s="136"/>
      <c r="E4" s="136"/>
    </row>
    <row r="5" spans="1:9">
      <c r="A5" s="2"/>
      <c r="E5" s="3"/>
    </row>
    <row r="6" spans="1:9" ht="14.25" customHeight="1">
      <c r="A6" s="4" t="s">
        <v>1</v>
      </c>
      <c r="B6" s="137" t="s">
        <v>2</v>
      </c>
      <c r="C6" s="138" t="s">
        <v>77</v>
      </c>
      <c r="D6" s="138" t="s">
        <v>3</v>
      </c>
      <c r="E6" s="139" t="s">
        <v>78</v>
      </c>
    </row>
    <row r="7" spans="1:9">
      <c r="A7" s="5" t="s">
        <v>4</v>
      </c>
      <c r="B7" s="137"/>
      <c r="C7" s="138"/>
      <c r="D7" s="138"/>
      <c r="E7" s="139"/>
    </row>
    <row r="8" spans="1:9" s="8" customFormat="1" ht="10.5" thickBot="1">
      <c r="A8" s="6">
        <v>0</v>
      </c>
      <c r="B8" s="6">
        <v>1</v>
      </c>
      <c r="C8" s="6">
        <v>2</v>
      </c>
      <c r="D8" s="6">
        <v>3</v>
      </c>
      <c r="E8" s="7">
        <v>4</v>
      </c>
      <c r="I8" s="123"/>
    </row>
    <row r="9" spans="1:9" ht="16.5" customHeight="1" thickBot="1">
      <c r="A9" s="126" t="s">
        <v>5</v>
      </c>
      <c r="B9" s="127"/>
      <c r="C9" s="127"/>
      <c r="D9" s="127"/>
      <c r="E9" s="128"/>
    </row>
    <row r="10" spans="1:9">
      <c r="A10" s="9" t="s">
        <v>6</v>
      </c>
      <c r="B10" s="10" t="s">
        <v>7</v>
      </c>
      <c r="C10" s="11">
        <v>9798675.0999999996</v>
      </c>
      <c r="D10" s="11">
        <v>13750386.310000001</v>
      </c>
      <c r="E10" s="11">
        <v>15915973.039999999</v>
      </c>
    </row>
    <row r="11" spans="1:9">
      <c r="A11" s="9"/>
      <c r="B11" s="12" t="s">
        <v>8</v>
      </c>
      <c r="C11" s="13"/>
      <c r="D11" s="14"/>
      <c r="E11" s="14"/>
    </row>
    <row r="12" spans="1:9">
      <c r="A12" s="15"/>
      <c r="B12" s="12" t="s">
        <v>9</v>
      </c>
      <c r="C12" s="13"/>
      <c r="D12" s="16"/>
      <c r="E12" s="16"/>
    </row>
    <row r="13" spans="1:9" ht="28.5">
      <c r="A13" s="17"/>
      <c r="B13" s="18" t="s">
        <v>10</v>
      </c>
      <c r="C13" s="13"/>
      <c r="D13" s="19"/>
      <c r="E13" s="19"/>
    </row>
    <row r="14" spans="1:9" ht="28.5">
      <c r="A14" s="20" t="s">
        <v>11</v>
      </c>
      <c r="B14" s="21" t="s">
        <v>12</v>
      </c>
      <c r="C14" s="13"/>
      <c r="D14" s="19"/>
      <c r="E14" s="19"/>
    </row>
    <row r="15" spans="1:9">
      <c r="A15" s="22" t="s">
        <v>13</v>
      </c>
      <c r="B15" s="12" t="s">
        <v>14</v>
      </c>
      <c r="C15" s="13"/>
      <c r="D15" s="16"/>
      <c r="E15" s="16"/>
    </row>
    <row r="16" spans="1:9">
      <c r="A16" s="22" t="s">
        <v>15</v>
      </c>
      <c r="B16" s="12" t="s">
        <v>16</v>
      </c>
      <c r="C16" s="13">
        <v>4862406.0999999996</v>
      </c>
      <c r="D16" s="13">
        <v>5362336.97</v>
      </c>
      <c r="E16" s="13">
        <v>7844551.2999999998</v>
      </c>
    </row>
    <row r="17" spans="1:5">
      <c r="A17" s="22" t="s">
        <v>17</v>
      </c>
      <c r="B17" s="23" t="s">
        <v>18</v>
      </c>
      <c r="C17" s="13">
        <v>1400856.53</v>
      </c>
      <c r="D17" s="16">
        <v>1616175.34</v>
      </c>
      <c r="E17" s="16">
        <v>2236832.3199999998</v>
      </c>
    </row>
    <row r="18" spans="1:5">
      <c r="A18" s="22" t="s">
        <v>19</v>
      </c>
      <c r="B18" s="12" t="s">
        <v>20</v>
      </c>
      <c r="C18" s="13">
        <v>1783497.51</v>
      </c>
      <c r="D18" s="16">
        <v>1642124.9</v>
      </c>
      <c r="E18" s="16">
        <v>2451247.31</v>
      </c>
    </row>
    <row r="19" spans="1:5" ht="15" thickBot="1">
      <c r="A19" s="24" t="s">
        <v>21</v>
      </c>
      <c r="B19" s="25" t="s">
        <v>22</v>
      </c>
      <c r="C19" s="13"/>
      <c r="D19" s="13"/>
      <c r="E19" s="19"/>
    </row>
    <row r="20" spans="1:5" ht="16.5" thickBot="1">
      <c r="A20" s="129" t="s">
        <v>23</v>
      </c>
      <c r="B20" s="130"/>
      <c r="C20" s="26">
        <f>SUM(C10:C19)</f>
        <v>17845435.239999998</v>
      </c>
      <c r="D20" s="26">
        <f>SUM(D10:D19)</f>
        <v>22371023.52</v>
      </c>
      <c r="E20" s="26">
        <f>SUM(E10:E19)</f>
        <v>28448603.969999999</v>
      </c>
    </row>
    <row r="21" spans="1:5" ht="15.75" customHeight="1" thickBot="1">
      <c r="A21" s="131" t="s">
        <v>24</v>
      </c>
      <c r="B21" s="132"/>
      <c r="C21" s="27"/>
      <c r="D21" s="28"/>
      <c r="E21" s="29"/>
    </row>
    <row r="22" spans="1:5">
      <c r="A22" s="30" t="s">
        <v>6</v>
      </c>
      <c r="B22" s="31" t="s">
        <v>25</v>
      </c>
      <c r="C22" s="32"/>
      <c r="D22" s="33"/>
      <c r="E22" s="34"/>
    </row>
    <row r="23" spans="1:5">
      <c r="A23" s="35" t="s">
        <v>11</v>
      </c>
      <c r="B23" s="36" t="s">
        <v>26</v>
      </c>
      <c r="C23" s="32"/>
      <c r="D23" s="33"/>
      <c r="E23" s="37"/>
    </row>
    <row r="24" spans="1:5">
      <c r="A24" s="35" t="s">
        <v>13</v>
      </c>
      <c r="B24" s="36" t="s">
        <v>27</v>
      </c>
      <c r="C24" s="32"/>
      <c r="D24" s="33"/>
      <c r="E24" s="37"/>
    </row>
    <row r="25" spans="1:5">
      <c r="A25" s="35" t="s">
        <v>15</v>
      </c>
      <c r="B25" s="36" t="s">
        <v>28</v>
      </c>
      <c r="C25" s="32"/>
      <c r="D25" s="33"/>
      <c r="E25" s="37"/>
    </row>
    <row r="26" spans="1:5">
      <c r="A26" s="35" t="s">
        <v>17</v>
      </c>
      <c r="B26" s="36" t="s">
        <v>29</v>
      </c>
      <c r="C26" s="32"/>
      <c r="D26" s="12"/>
      <c r="E26" s="37"/>
    </row>
    <row r="27" spans="1:5">
      <c r="A27" s="35" t="s">
        <v>19</v>
      </c>
      <c r="B27" s="36" t="s">
        <v>30</v>
      </c>
      <c r="C27" s="38">
        <v>10851.61</v>
      </c>
      <c r="D27" s="37">
        <v>14234.91</v>
      </c>
      <c r="E27" s="37">
        <v>17787.689999999999</v>
      </c>
    </row>
    <row r="28" spans="1:5">
      <c r="A28" s="35" t="s">
        <v>21</v>
      </c>
      <c r="B28" s="36" t="s">
        <v>31</v>
      </c>
      <c r="C28" s="38">
        <v>16094.99</v>
      </c>
      <c r="D28" s="37">
        <v>19574.990000000002</v>
      </c>
      <c r="E28" s="37">
        <v>23797.200000000001</v>
      </c>
    </row>
    <row r="29" spans="1:5">
      <c r="A29" s="35" t="s">
        <v>32</v>
      </c>
      <c r="B29" s="36" t="s">
        <v>33</v>
      </c>
      <c r="C29" s="38">
        <v>7959.5</v>
      </c>
      <c r="D29" s="37">
        <v>5475.6</v>
      </c>
      <c r="E29" s="37">
        <v>11716.53</v>
      </c>
    </row>
    <row r="30" spans="1:5">
      <c r="A30" s="35" t="s">
        <v>34</v>
      </c>
      <c r="B30" s="36" t="s">
        <v>35</v>
      </c>
      <c r="C30" s="38">
        <v>47546.1</v>
      </c>
      <c r="D30" s="37">
        <v>62267.54</v>
      </c>
      <c r="E30" s="37">
        <v>69766.990000000005</v>
      </c>
    </row>
    <row r="31" spans="1:5">
      <c r="A31" s="35" t="s">
        <v>36</v>
      </c>
      <c r="B31" s="36" t="s">
        <v>37</v>
      </c>
      <c r="C31" s="38"/>
      <c r="D31" s="37"/>
      <c r="E31" s="37"/>
    </row>
    <row r="32" spans="1:5">
      <c r="A32" s="35" t="s">
        <v>38</v>
      </c>
      <c r="B32" s="36" t="s">
        <v>39</v>
      </c>
      <c r="C32" s="38">
        <v>10224</v>
      </c>
      <c r="D32" s="37">
        <v>11128.09</v>
      </c>
      <c r="E32" s="37">
        <v>13650</v>
      </c>
    </row>
    <row r="33" spans="1:7">
      <c r="A33" s="35" t="s">
        <v>40</v>
      </c>
      <c r="B33" s="36" t="s">
        <v>41</v>
      </c>
      <c r="C33" s="38">
        <v>131625.9</v>
      </c>
      <c r="D33" s="37">
        <v>164248.42000000001</v>
      </c>
      <c r="E33" s="37">
        <v>223869.07</v>
      </c>
    </row>
    <row r="34" spans="1:7">
      <c r="A34" s="35" t="s">
        <v>42</v>
      </c>
      <c r="B34" s="36" t="s">
        <v>43</v>
      </c>
      <c r="C34" s="38"/>
      <c r="D34" s="37"/>
      <c r="E34" s="37"/>
    </row>
    <row r="35" spans="1:7" ht="15" thickBot="1">
      <c r="A35" s="39" t="s">
        <v>44</v>
      </c>
      <c r="B35" s="40" t="s">
        <v>45</v>
      </c>
      <c r="C35" s="41">
        <v>118493.97</v>
      </c>
      <c r="D35" s="42">
        <v>133621.29</v>
      </c>
      <c r="E35" s="42">
        <v>145274.72</v>
      </c>
    </row>
    <row r="36" spans="1:7" ht="16.5" thickBot="1">
      <c r="A36" s="43" t="s">
        <v>46</v>
      </c>
      <c r="B36" s="44"/>
      <c r="C36" s="45">
        <f>SUM(C24:C35)</f>
        <v>342796.06999999995</v>
      </c>
      <c r="D36" s="73">
        <f>SUM(D24:D35)</f>
        <v>410550.84000000008</v>
      </c>
      <c r="E36" s="45">
        <f>E27+E28+E29+E30+E32+E33+E35</f>
        <v>505862.19999999995</v>
      </c>
    </row>
    <row r="37" spans="1:7">
      <c r="A37" s="39" t="s">
        <v>47</v>
      </c>
      <c r="B37" s="46" t="s">
        <v>48</v>
      </c>
      <c r="C37" s="47">
        <v>2197775.87</v>
      </c>
      <c r="D37" s="14">
        <v>2695074.92</v>
      </c>
      <c r="E37" s="14">
        <v>3229105.66</v>
      </c>
    </row>
    <row r="38" spans="1:7">
      <c r="A38" s="35" t="s">
        <v>49</v>
      </c>
      <c r="B38" s="15" t="s">
        <v>50</v>
      </c>
      <c r="C38" s="48">
        <v>246299.35</v>
      </c>
      <c r="D38" s="16">
        <v>285309.65000000002</v>
      </c>
      <c r="E38" s="16">
        <v>322076.48</v>
      </c>
    </row>
    <row r="39" spans="1:7">
      <c r="A39" s="49" t="s">
        <v>51</v>
      </c>
      <c r="B39" s="17" t="s">
        <v>52</v>
      </c>
      <c r="C39" s="50">
        <v>266280.21999999997</v>
      </c>
      <c r="D39" s="19">
        <v>334494.65000000002</v>
      </c>
      <c r="E39" s="19">
        <v>412288.75</v>
      </c>
    </row>
    <row r="40" spans="1:7">
      <c r="A40" s="35" t="s">
        <v>53</v>
      </c>
      <c r="B40" s="15" t="s">
        <v>54</v>
      </c>
      <c r="C40" s="48">
        <v>117644.63</v>
      </c>
      <c r="D40" s="16">
        <v>146358.56</v>
      </c>
      <c r="E40" s="16">
        <v>160612.74</v>
      </c>
    </row>
    <row r="41" spans="1:7" ht="15" thickBot="1">
      <c r="A41" s="51" t="s">
        <v>55</v>
      </c>
      <c r="B41" s="1" t="s">
        <v>56</v>
      </c>
      <c r="C41" s="52">
        <v>9044.08</v>
      </c>
      <c r="D41" s="53">
        <v>10002.959999999999</v>
      </c>
      <c r="E41" s="53">
        <v>16690.419999999998</v>
      </c>
    </row>
    <row r="42" spans="1:7" ht="16.5" thickBot="1">
      <c r="A42" s="43" t="s">
        <v>57</v>
      </c>
      <c r="B42" s="44"/>
      <c r="C42" s="45">
        <f>SUM(C37:C41)</f>
        <v>2837044.1500000004</v>
      </c>
      <c r="D42" s="73">
        <f>SUM(D37:D41)</f>
        <v>3471240.7399999998</v>
      </c>
      <c r="E42" s="45">
        <f>SUM(E37:E41)</f>
        <v>4140774.05</v>
      </c>
    </row>
    <row r="43" spans="1:7">
      <c r="A43" s="39" t="s">
        <v>58</v>
      </c>
      <c r="B43" s="54" t="s">
        <v>59</v>
      </c>
      <c r="C43" s="55"/>
      <c r="D43" s="14"/>
      <c r="E43" s="14"/>
    </row>
    <row r="44" spans="1:7">
      <c r="A44" s="56" t="s">
        <v>60</v>
      </c>
      <c r="B44" s="1" t="s">
        <v>61</v>
      </c>
      <c r="C44" s="57"/>
      <c r="D44" s="16"/>
      <c r="E44" s="16"/>
    </row>
    <row r="45" spans="1:7">
      <c r="A45" s="56" t="s">
        <v>62</v>
      </c>
      <c r="B45" s="15" t="s">
        <v>63</v>
      </c>
      <c r="C45" s="75">
        <v>241093.55</v>
      </c>
      <c r="D45" s="16">
        <v>247682.13</v>
      </c>
      <c r="E45" s="16">
        <v>362004.75</v>
      </c>
    </row>
    <row r="46" spans="1:7">
      <c r="A46" s="56" t="s">
        <v>64</v>
      </c>
      <c r="B46" s="58" t="s">
        <v>65</v>
      </c>
      <c r="C46" s="48"/>
      <c r="D46" s="16"/>
      <c r="E46" s="16"/>
    </row>
    <row r="47" spans="1:7" ht="15" thickBot="1">
      <c r="A47" s="59" t="s">
        <v>66</v>
      </c>
      <c r="B47" s="46" t="s">
        <v>67</v>
      </c>
      <c r="C47" s="76">
        <v>13503270.050000001</v>
      </c>
      <c r="D47" s="19">
        <v>17562025.890000001</v>
      </c>
      <c r="E47" s="19">
        <v>21814074.92296182</v>
      </c>
    </row>
    <row r="48" spans="1:7" ht="16.5" thickBot="1">
      <c r="A48" s="133" t="s">
        <v>68</v>
      </c>
      <c r="B48" s="134"/>
      <c r="C48" s="60">
        <f>C47+C45+C42+C36</f>
        <v>16924203.82</v>
      </c>
      <c r="D48" s="60">
        <f>SUM(D45:D47)+D42+D36</f>
        <v>21691499.599999998</v>
      </c>
      <c r="E48" s="45">
        <f>E36+E42+E45+E47</f>
        <v>26822715.92296182</v>
      </c>
      <c r="G48" s="61"/>
    </row>
    <row r="49" spans="1:7" ht="15" customHeight="1" thickBot="1">
      <c r="A49" s="62"/>
      <c r="B49" s="63" t="s">
        <v>69</v>
      </c>
      <c r="C49" s="64">
        <f>C20-C48</f>
        <v>921231.41999999806</v>
      </c>
      <c r="D49" s="74">
        <f>D20-D48</f>
        <v>679523.92000000179</v>
      </c>
      <c r="E49" s="65">
        <f>SUM(E20-E48)</f>
        <v>1625888.0470381789</v>
      </c>
      <c r="G49" s="61"/>
    </row>
    <row r="50" spans="1:7" ht="15" customHeight="1" thickBot="1">
      <c r="A50" s="66"/>
      <c r="B50" s="67" t="s">
        <v>70</v>
      </c>
      <c r="C50" s="68"/>
      <c r="D50" s="53"/>
      <c r="E50" s="65"/>
    </row>
    <row r="51" spans="1:7" ht="15" customHeight="1" thickBot="1">
      <c r="A51" s="66"/>
      <c r="B51" s="67" t="s">
        <v>71</v>
      </c>
      <c r="C51" s="69">
        <v>167464.94</v>
      </c>
      <c r="D51" s="65">
        <f>+D49*0.18</f>
        <v>122314.30560000031</v>
      </c>
      <c r="E51" s="70">
        <f>+E49*0.18</f>
        <v>292659.84846687218</v>
      </c>
    </row>
    <row r="52" spans="1:7" ht="15" customHeight="1" thickBot="1">
      <c r="A52" s="66"/>
      <c r="B52" s="67" t="s">
        <v>72</v>
      </c>
      <c r="C52" s="71">
        <f>+C49-C51</f>
        <v>753766.47999999812</v>
      </c>
      <c r="D52" s="72">
        <f>+D49-D51</f>
        <v>557209.61440000148</v>
      </c>
      <c r="E52" s="70">
        <f>+E49-E51</f>
        <v>1333228.1985713067</v>
      </c>
    </row>
    <row r="53" spans="1:7">
      <c r="A53" s="1" t="s">
        <v>73</v>
      </c>
    </row>
    <row r="55" spans="1:7">
      <c r="A55" s="124" t="s">
        <v>74</v>
      </c>
      <c r="B55" s="124"/>
      <c r="C55" s="124"/>
      <c r="D55" s="124" t="s">
        <v>75</v>
      </c>
      <c r="E55" s="124"/>
    </row>
    <row r="56" spans="1:7">
      <c r="A56" s="124" t="s">
        <v>76</v>
      </c>
      <c r="B56" s="124"/>
      <c r="C56" s="124"/>
      <c r="D56" s="124" t="s">
        <v>80</v>
      </c>
      <c r="E56" s="124"/>
    </row>
    <row r="57" spans="1:7" ht="15.75" customHeight="1">
      <c r="B57" s="124"/>
      <c r="C57" s="124"/>
      <c r="D57" s="124"/>
      <c r="E57" s="124"/>
    </row>
    <row r="58" spans="1:7">
      <c r="A58" s="125" t="s">
        <v>81</v>
      </c>
      <c r="B58" s="125"/>
      <c r="C58" s="125"/>
      <c r="D58" s="125"/>
      <c r="E58" s="125"/>
    </row>
    <row r="60" spans="1:7">
      <c r="C60" s="61"/>
      <c r="D60" s="61"/>
      <c r="E60" s="61"/>
    </row>
  </sheetData>
  <mergeCells count="17">
    <mergeCell ref="A1:E1"/>
    <mergeCell ref="A3:E3"/>
    <mergeCell ref="A4:E4"/>
    <mergeCell ref="B6:B7"/>
    <mergeCell ref="C6:C7"/>
    <mergeCell ref="D6:D7"/>
    <mergeCell ref="E6:E7"/>
    <mergeCell ref="A56:C56"/>
    <mergeCell ref="D56:E56"/>
    <mergeCell ref="B57:E57"/>
    <mergeCell ref="A58:E58"/>
    <mergeCell ref="A9:E9"/>
    <mergeCell ref="A20:B20"/>
    <mergeCell ref="A21:B21"/>
    <mergeCell ref="A48:B48"/>
    <mergeCell ref="A55:C55"/>
    <mergeCell ref="D55:E55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EC76-BFE3-4ADE-A6CD-45140BDE8A63}">
  <dimension ref="A1:F50"/>
  <sheetViews>
    <sheetView zoomScaleNormal="100" workbookViewId="0">
      <selection activeCell="F36" sqref="F36"/>
    </sheetView>
  </sheetViews>
  <sheetFormatPr defaultRowHeight="12.75"/>
  <cols>
    <col min="1" max="1" width="8" style="108" customWidth="1"/>
    <col min="2" max="2" width="31.5" style="98" customWidth="1"/>
    <col min="3" max="3" width="18.875" style="110" customWidth="1"/>
    <col min="4" max="4" width="18.75" style="110" customWidth="1"/>
    <col min="5" max="5" width="17.875" style="110" customWidth="1"/>
    <col min="6" max="6" width="19.25" style="77" customWidth="1"/>
    <col min="7" max="256" width="9" style="98"/>
    <col min="257" max="257" width="8" style="98" customWidth="1"/>
    <col min="258" max="258" width="31.5" style="98" customWidth="1"/>
    <col min="259" max="259" width="18.875" style="98" customWidth="1"/>
    <col min="260" max="260" width="18.75" style="98" customWidth="1"/>
    <col min="261" max="261" width="17.875" style="98" customWidth="1"/>
    <col min="262" max="262" width="19.25" style="98" customWidth="1"/>
    <col min="263" max="512" width="9" style="98"/>
    <col min="513" max="513" width="8" style="98" customWidth="1"/>
    <col min="514" max="514" width="31.5" style="98" customWidth="1"/>
    <col min="515" max="515" width="18.875" style="98" customWidth="1"/>
    <col min="516" max="516" width="18.75" style="98" customWidth="1"/>
    <col min="517" max="517" width="17.875" style="98" customWidth="1"/>
    <col min="518" max="518" width="19.25" style="98" customWidth="1"/>
    <col min="519" max="768" width="9" style="98"/>
    <col min="769" max="769" width="8" style="98" customWidth="1"/>
    <col min="770" max="770" width="31.5" style="98" customWidth="1"/>
    <col min="771" max="771" width="18.875" style="98" customWidth="1"/>
    <col min="772" max="772" width="18.75" style="98" customWidth="1"/>
    <col min="773" max="773" width="17.875" style="98" customWidth="1"/>
    <col min="774" max="774" width="19.25" style="98" customWidth="1"/>
    <col min="775" max="1024" width="9" style="98"/>
    <col min="1025" max="1025" width="8" style="98" customWidth="1"/>
    <col min="1026" max="1026" width="31.5" style="98" customWidth="1"/>
    <col min="1027" max="1027" width="18.875" style="98" customWidth="1"/>
    <col min="1028" max="1028" width="18.75" style="98" customWidth="1"/>
    <col min="1029" max="1029" width="17.875" style="98" customWidth="1"/>
    <col min="1030" max="1030" width="19.25" style="98" customWidth="1"/>
    <col min="1031" max="1280" width="9" style="98"/>
    <col min="1281" max="1281" width="8" style="98" customWidth="1"/>
    <col min="1282" max="1282" width="31.5" style="98" customWidth="1"/>
    <col min="1283" max="1283" width="18.875" style="98" customWidth="1"/>
    <col min="1284" max="1284" width="18.75" style="98" customWidth="1"/>
    <col min="1285" max="1285" width="17.875" style="98" customWidth="1"/>
    <col min="1286" max="1286" width="19.25" style="98" customWidth="1"/>
    <col min="1287" max="1536" width="9" style="98"/>
    <col min="1537" max="1537" width="8" style="98" customWidth="1"/>
    <col min="1538" max="1538" width="31.5" style="98" customWidth="1"/>
    <col min="1539" max="1539" width="18.875" style="98" customWidth="1"/>
    <col min="1540" max="1540" width="18.75" style="98" customWidth="1"/>
    <col min="1541" max="1541" width="17.875" style="98" customWidth="1"/>
    <col min="1542" max="1542" width="19.25" style="98" customWidth="1"/>
    <col min="1543" max="1792" width="9" style="98"/>
    <col min="1793" max="1793" width="8" style="98" customWidth="1"/>
    <col min="1794" max="1794" width="31.5" style="98" customWidth="1"/>
    <col min="1795" max="1795" width="18.875" style="98" customWidth="1"/>
    <col min="1796" max="1796" width="18.75" style="98" customWidth="1"/>
    <col min="1797" max="1797" width="17.875" style="98" customWidth="1"/>
    <col min="1798" max="1798" width="19.25" style="98" customWidth="1"/>
    <col min="1799" max="2048" width="9" style="98"/>
    <col min="2049" max="2049" width="8" style="98" customWidth="1"/>
    <col min="2050" max="2050" width="31.5" style="98" customWidth="1"/>
    <col min="2051" max="2051" width="18.875" style="98" customWidth="1"/>
    <col min="2052" max="2052" width="18.75" style="98" customWidth="1"/>
    <col min="2053" max="2053" width="17.875" style="98" customWidth="1"/>
    <col min="2054" max="2054" width="19.25" style="98" customWidth="1"/>
    <col min="2055" max="2304" width="9" style="98"/>
    <col min="2305" max="2305" width="8" style="98" customWidth="1"/>
    <col min="2306" max="2306" width="31.5" style="98" customWidth="1"/>
    <col min="2307" max="2307" width="18.875" style="98" customWidth="1"/>
    <col min="2308" max="2308" width="18.75" style="98" customWidth="1"/>
    <col min="2309" max="2309" width="17.875" style="98" customWidth="1"/>
    <col min="2310" max="2310" width="19.25" style="98" customWidth="1"/>
    <col min="2311" max="2560" width="9" style="98"/>
    <col min="2561" max="2561" width="8" style="98" customWidth="1"/>
    <col min="2562" max="2562" width="31.5" style="98" customWidth="1"/>
    <col min="2563" max="2563" width="18.875" style="98" customWidth="1"/>
    <col min="2564" max="2564" width="18.75" style="98" customWidth="1"/>
    <col min="2565" max="2565" width="17.875" style="98" customWidth="1"/>
    <col min="2566" max="2566" width="19.25" style="98" customWidth="1"/>
    <col min="2567" max="2816" width="9" style="98"/>
    <col min="2817" max="2817" width="8" style="98" customWidth="1"/>
    <col min="2818" max="2818" width="31.5" style="98" customWidth="1"/>
    <col min="2819" max="2819" width="18.875" style="98" customWidth="1"/>
    <col min="2820" max="2820" width="18.75" style="98" customWidth="1"/>
    <col min="2821" max="2821" width="17.875" style="98" customWidth="1"/>
    <col min="2822" max="2822" width="19.25" style="98" customWidth="1"/>
    <col min="2823" max="3072" width="9" style="98"/>
    <col min="3073" max="3073" width="8" style="98" customWidth="1"/>
    <col min="3074" max="3074" width="31.5" style="98" customWidth="1"/>
    <col min="3075" max="3075" width="18.875" style="98" customWidth="1"/>
    <col min="3076" max="3076" width="18.75" style="98" customWidth="1"/>
    <col min="3077" max="3077" width="17.875" style="98" customWidth="1"/>
    <col min="3078" max="3078" width="19.25" style="98" customWidth="1"/>
    <col min="3079" max="3328" width="9" style="98"/>
    <col min="3329" max="3329" width="8" style="98" customWidth="1"/>
    <col min="3330" max="3330" width="31.5" style="98" customWidth="1"/>
    <col min="3331" max="3331" width="18.875" style="98" customWidth="1"/>
    <col min="3332" max="3332" width="18.75" style="98" customWidth="1"/>
    <col min="3333" max="3333" width="17.875" style="98" customWidth="1"/>
    <col min="3334" max="3334" width="19.25" style="98" customWidth="1"/>
    <col min="3335" max="3584" width="9" style="98"/>
    <col min="3585" max="3585" width="8" style="98" customWidth="1"/>
    <col min="3586" max="3586" width="31.5" style="98" customWidth="1"/>
    <col min="3587" max="3587" width="18.875" style="98" customWidth="1"/>
    <col min="3588" max="3588" width="18.75" style="98" customWidth="1"/>
    <col min="3589" max="3589" width="17.875" style="98" customWidth="1"/>
    <col min="3590" max="3590" width="19.25" style="98" customWidth="1"/>
    <col min="3591" max="3840" width="9" style="98"/>
    <col min="3841" max="3841" width="8" style="98" customWidth="1"/>
    <col min="3842" max="3842" width="31.5" style="98" customWidth="1"/>
    <col min="3843" max="3843" width="18.875" style="98" customWidth="1"/>
    <col min="3844" max="3844" width="18.75" style="98" customWidth="1"/>
    <col min="3845" max="3845" width="17.875" style="98" customWidth="1"/>
    <col min="3846" max="3846" width="19.25" style="98" customWidth="1"/>
    <col min="3847" max="4096" width="9" style="98"/>
    <col min="4097" max="4097" width="8" style="98" customWidth="1"/>
    <col min="4098" max="4098" width="31.5" style="98" customWidth="1"/>
    <col min="4099" max="4099" width="18.875" style="98" customWidth="1"/>
    <col min="4100" max="4100" width="18.75" style="98" customWidth="1"/>
    <col min="4101" max="4101" width="17.875" style="98" customWidth="1"/>
    <col min="4102" max="4102" width="19.25" style="98" customWidth="1"/>
    <col min="4103" max="4352" width="9" style="98"/>
    <col min="4353" max="4353" width="8" style="98" customWidth="1"/>
    <col min="4354" max="4354" width="31.5" style="98" customWidth="1"/>
    <col min="4355" max="4355" width="18.875" style="98" customWidth="1"/>
    <col min="4356" max="4356" width="18.75" style="98" customWidth="1"/>
    <col min="4357" max="4357" width="17.875" style="98" customWidth="1"/>
    <col min="4358" max="4358" width="19.25" style="98" customWidth="1"/>
    <col min="4359" max="4608" width="9" style="98"/>
    <col min="4609" max="4609" width="8" style="98" customWidth="1"/>
    <col min="4610" max="4610" width="31.5" style="98" customWidth="1"/>
    <col min="4611" max="4611" width="18.875" style="98" customWidth="1"/>
    <col min="4612" max="4612" width="18.75" style="98" customWidth="1"/>
    <col min="4613" max="4613" width="17.875" style="98" customWidth="1"/>
    <col min="4614" max="4614" width="19.25" style="98" customWidth="1"/>
    <col min="4615" max="4864" width="9" style="98"/>
    <col min="4865" max="4865" width="8" style="98" customWidth="1"/>
    <col min="4866" max="4866" width="31.5" style="98" customWidth="1"/>
    <col min="4867" max="4867" width="18.875" style="98" customWidth="1"/>
    <col min="4868" max="4868" width="18.75" style="98" customWidth="1"/>
    <col min="4869" max="4869" width="17.875" style="98" customWidth="1"/>
    <col min="4870" max="4870" width="19.25" style="98" customWidth="1"/>
    <col min="4871" max="5120" width="9" style="98"/>
    <col min="5121" max="5121" width="8" style="98" customWidth="1"/>
    <col min="5122" max="5122" width="31.5" style="98" customWidth="1"/>
    <col min="5123" max="5123" width="18.875" style="98" customWidth="1"/>
    <col min="5124" max="5124" width="18.75" style="98" customWidth="1"/>
    <col min="5125" max="5125" width="17.875" style="98" customWidth="1"/>
    <col min="5126" max="5126" width="19.25" style="98" customWidth="1"/>
    <col min="5127" max="5376" width="9" style="98"/>
    <col min="5377" max="5377" width="8" style="98" customWidth="1"/>
    <col min="5378" max="5378" width="31.5" style="98" customWidth="1"/>
    <col min="5379" max="5379" width="18.875" style="98" customWidth="1"/>
    <col min="5380" max="5380" width="18.75" style="98" customWidth="1"/>
    <col min="5381" max="5381" width="17.875" style="98" customWidth="1"/>
    <col min="5382" max="5382" width="19.25" style="98" customWidth="1"/>
    <col min="5383" max="5632" width="9" style="98"/>
    <col min="5633" max="5633" width="8" style="98" customWidth="1"/>
    <col min="5634" max="5634" width="31.5" style="98" customWidth="1"/>
    <col min="5635" max="5635" width="18.875" style="98" customWidth="1"/>
    <col min="5636" max="5636" width="18.75" style="98" customWidth="1"/>
    <col min="5637" max="5637" width="17.875" style="98" customWidth="1"/>
    <col min="5638" max="5638" width="19.25" style="98" customWidth="1"/>
    <col min="5639" max="5888" width="9" style="98"/>
    <col min="5889" max="5889" width="8" style="98" customWidth="1"/>
    <col min="5890" max="5890" width="31.5" style="98" customWidth="1"/>
    <col min="5891" max="5891" width="18.875" style="98" customWidth="1"/>
    <col min="5892" max="5892" width="18.75" style="98" customWidth="1"/>
    <col min="5893" max="5893" width="17.875" style="98" customWidth="1"/>
    <col min="5894" max="5894" width="19.25" style="98" customWidth="1"/>
    <col min="5895" max="6144" width="9" style="98"/>
    <col min="6145" max="6145" width="8" style="98" customWidth="1"/>
    <col min="6146" max="6146" width="31.5" style="98" customWidth="1"/>
    <col min="6147" max="6147" width="18.875" style="98" customWidth="1"/>
    <col min="6148" max="6148" width="18.75" style="98" customWidth="1"/>
    <col min="6149" max="6149" width="17.875" style="98" customWidth="1"/>
    <col min="6150" max="6150" width="19.25" style="98" customWidth="1"/>
    <col min="6151" max="6400" width="9" style="98"/>
    <col min="6401" max="6401" width="8" style="98" customWidth="1"/>
    <col min="6402" max="6402" width="31.5" style="98" customWidth="1"/>
    <col min="6403" max="6403" width="18.875" style="98" customWidth="1"/>
    <col min="6404" max="6404" width="18.75" style="98" customWidth="1"/>
    <col min="6405" max="6405" width="17.875" style="98" customWidth="1"/>
    <col min="6406" max="6406" width="19.25" style="98" customWidth="1"/>
    <col min="6407" max="6656" width="9" style="98"/>
    <col min="6657" max="6657" width="8" style="98" customWidth="1"/>
    <col min="6658" max="6658" width="31.5" style="98" customWidth="1"/>
    <col min="6659" max="6659" width="18.875" style="98" customWidth="1"/>
    <col min="6660" max="6660" width="18.75" style="98" customWidth="1"/>
    <col min="6661" max="6661" width="17.875" style="98" customWidth="1"/>
    <col min="6662" max="6662" width="19.25" style="98" customWidth="1"/>
    <col min="6663" max="6912" width="9" style="98"/>
    <col min="6913" max="6913" width="8" style="98" customWidth="1"/>
    <col min="6914" max="6914" width="31.5" style="98" customWidth="1"/>
    <col min="6915" max="6915" width="18.875" style="98" customWidth="1"/>
    <col min="6916" max="6916" width="18.75" style="98" customWidth="1"/>
    <col min="6917" max="6917" width="17.875" style="98" customWidth="1"/>
    <col min="6918" max="6918" width="19.25" style="98" customWidth="1"/>
    <col min="6919" max="7168" width="9" style="98"/>
    <col min="7169" max="7169" width="8" style="98" customWidth="1"/>
    <col min="7170" max="7170" width="31.5" style="98" customWidth="1"/>
    <col min="7171" max="7171" width="18.875" style="98" customWidth="1"/>
    <col min="7172" max="7172" width="18.75" style="98" customWidth="1"/>
    <col min="7173" max="7173" width="17.875" style="98" customWidth="1"/>
    <col min="7174" max="7174" width="19.25" style="98" customWidth="1"/>
    <col min="7175" max="7424" width="9" style="98"/>
    <col min="7425" max="7425" width="8" style="98" customWidth="1"/>
    <col min="7426" max="7426" width="31.5" style="98" customWidth="1"/>
    <col min="7427" max="7427" width="18.875" style="98" customWidth="1"/>
    <col min="7428" max="7428" width="18.75" style="98" customWidth="1"/>
    <col min="7429" max="7429" width="17.875" style="98" customWidth="1"/>
    <col min="7430" max="7430" width="19.25" style="98" customWidth="1"/>
    <col min="7431" max="7680" width="9" style="98"/>
    <col min="7681" max="7681" width="8" style="98" customWidth="1"/>
    <col min="7682" max="7682" width="31.5" style="98" customWidth="1"/>
    <col min="7683" max="7683" width="18.875" style="98" customWidth="1"/>
    <col min="7684" max="7684" width="18.75" style="98" customWidth="1"/>
    <col min="7685" max="7685" width="17.875" style="98" customWidth="1"/>
    <col min="7686" max="7686" width="19.25" style="98" customWidth="1"/>
    <col min="7687" max="7936" width="9" style="98"/>
    <col min="7937" max="7937" width="8" style="98" customWidth="1"/>
    <col min="7938" max="7938" width="31.5" style="98" customWidth="1"/>
    <col min="7939" max="7939" width="18.875" style="98" customWidth="1"/>
    <col min="7940" max="7940" width="18.75" style="98" customWidth="1"/>
    <col min="7941" max="7941" width="17.875" style="98" customWidth="1"/>
    <col min="7942" max="7942" width="19.25" style="98" customWidth="1"/>
    <col min="7943" max="8192" width="9" style="98"/>
    <col min="8193" max="8193" width="8" style="98" customWidth="1"/>
    <col min="8194" max="8194" width="31.5" style="98" customWidth="1"/>
    <col min="8195" max="8195" width="18.875" style="98" customWidth="1"/>
    <col min="8196" max="8196" width="18.75" style="98" customWidth="1"/>
    <col min="8197" max="8197" width="17.875" style="98" customWidth="1"/>
    <col min="8198" max="8198" width="19.25" style="98" customWidth="1"/>
    <col min="8199" max="8448" width="9" style="98"/>
    <col min="8449" max="8449" width="8" style="98" customWidth="1"/>
    <col min="8450" max="8450" width="31.5" style="98" customWidth="1"/>
    <col min="8451" max="8451" width="18.875" style="98" customWidth="1"/>
    <col min="8452" max="8452" width="18.75" style="98" customWidth="1"/>
    <col min="8453" max="8453" width="17.875" style="98" customWidth="1"/>
    <col min="8454" max="8454" width="19.25" style="98" customWidth="1"/>
    <col min="8455" max="8704" width="9" style="98"/>
    <col min="8705" max="8705" width="8" style="98" customWidth="1"/>
    <col min="8706" max="8706" width="31.5" style="98" customWidth="1"/>
    <col min="8707" max="8707" width="18.875" style="98" customWidth="1"/>
    <col min="8708" max="8708" width="18.75" style="98" customWidth="1"/>
    <col min="8709" max="8709" width="17.875" style="98" customWidth="1"/>
    <col min="8710" max="8710" width="19.25" style="98" customWidth="1"/>
    <col min="8711" max="8960" width="9" style="98"/>
    <col min="8961" max="8961" width="8" style="98" customWidth="1"/>
    <col min="8962" max="8962" width="31.5" style="98" customWidth="1"/>
    <col min="8963" max="8963" width="18.875" style="98" customWidth="1"/>
    <col min="8964" max="8964" width="18.75" style="98" customWidth="1"/>
    <col min="8965" max="8965" width="17.875" style="98" customWidth="1"/>
    <col min="8966" max="8966" width="19.25" style="98" customWidth="1"/>
    <col min="8967" max="9216" width="9" style="98"/>
    <col min="9217" max="9217" width="8" style="98" customWidth="1"/>
    <col min="9218" max="9218" width="31.5" style="98" customWidth="1"/>
    <col min="9219" max="9219" width="18.875" style="98" customWidth="1"/>
    <col min="9220" max="9220" width="18.75" style="98" customWidth="1"/>
    <col min="9221" max="9221" width="17.875" style="98" customWidth="1"/>
    <col min="9222" max="9222" width="19.25" style="98" customWidth="1"/>
    <col min="9223" max="9472" width="9" style="98"/>
    <col min="9473" max="9473" width="8" style="98" customWidth="1"/>
    <col min="9474" max="9474" width="31.5" style="98" customWidth="1"/>
    <col min="9475" max="9475" width="18.875" style="98" customWidth="1"/>
    <col min="9476" max="9476" width="18.75" style="98" customWidth="1"/>
    <col min="9477" max="9477" width="17.875" style="98" customWidth="1"/>
    <col min="9478" max="9478" width="19.25" style="98" customWidth="1"/>
    <col min="9479" max="9728" width="9" style="98"/>
    <col min="9729" max="9729" width="8" style="98" customWidth="1"/>
    <col min="9730" max="9730" width="31.5" style="98" customWidth="1"/>
    <col min="9731" max="9731" width="18.875" style="98" customWidth="1"/>
    <col min="9732" max="9732" width="18.75" style="98" customWidth="1"/>
    <col min="9733" max="9733" width="17.875" style="98" customWidth="1"/>
    <col min="9734" max="9734" width="19.25" style="98" customWidth="1"/>
    <col min="9735" max="9984" width="9" style="98"/>
    <col min="9985" max="9985" width="8" style="98" customWidth="1"/>
    <col min="9986" max="9986" width="31.5" style="98" customWidth="1"/>
    <col min="9987" max="9987" width="18.875" style="98" customWidth="1"/>
    <col min="9988" max="9988" width="18.75" style="98" customWidth="1"/>
    <col min="9989" max="9989" width="17.875" style="98" customWidth="1"/>
    <col min="9990" max="9990" width="19.25" style="98" customWidth="1"/>
    <col min="9991" max="10240" width="9" style="98"/>
    <col min="10241" max="10241" width="8" style="98" customWidth="1"/>
    <col min="10242" max="10242" width="31.5" style="98" customWidth="1"/>
    <col min="10243" max="10243" width="18.875" style="98" customWidth="1"/>
    <col min="10244" max="10244" width="18.75" style="98" customWidth="1"/>
    <col min="10245" max="10245" width="17.875" style="98" customWidth="1"/>
    <col min="10246" max="10246" width="19.25" style="98" customWidth="1"/>
    <col min="10247" max="10496" width="9" style="98"/>
    <col min="10497" max="10497" width="8" style="98" customWidth="1"/>
    <col min="10498" max="10498" width="31.5" style="98" customWidth="1"/>
    <col min="10499" max="10499" width="18.875" style="98" customWidth="1"/>
    <col min="10500" max="10500" width="18.75" style="98" customWidth="1"/>
    <col min="10501" max="10501" width="17.875" style="98" customWidth="1"/>
    <col min="10502" max="10502" width="19.25" style="98" customWidth="1"/>
    <col min="10503" max="10752" width="9" style="98"/>
    <col min="10753" max="10753" width="8" style="98" customWidth="1"/>
    <col min="10754" max="10754" width="31.5" style="98" customWidth="1"/>
    <col min="10755" max="10755" width="18.875" style="98" customWidth="1"/>
    <col min="10756" max="10756" width="18.75" style="98" customWidth="1"/>
    <col min="10757" max="10757" width="17.875" style="98" customWidth="1"/>
    <col min="10758" max="10758" width="19.25" style="98" customWidth="1"/>
    <col min="10759" max="11008" width="9" style="98"/>
    <col min="11009" max="11009" width="8" style="98" customWidth="1"/>
    <col min="11010" max="11010" width="31.5" style="98" customWidth="1"/>
    <col min="11011" max="11011" width="18.875" style="98" customWidth="1"/>
    <col min="11012" max="11012" width="18.75" style="98" customWidth="1"/>
    <col min="11013" max="11013" width="17.875" style="98" customWidth="1"/>
    <col min="11014" max="11014" width="19.25" style="98" customWidth="1"/>
    <col min="11015" max="11264" width="9" style="98"/>
    <col min="11265" max="11265" width="8" style="98" customWidth="1"/>
    <col min="11266" max="11266" width="31.5" style="98" customWidth="1"/>
    <col min="11267" max="11267" width="18.875" style="98" customWidth="1"/>
    <col min="11268" max="11268" width="18.75" style="98" customWidth="1"/>
    <col min="11269" max="11269" width="17.875" style="98" customWidth="1"/>
    <col min="11270" max="11270" width="19.25" style="98" customWidth="1"/>
    <col min="11271" max="11520" width="9" style="98"/>
    <col min="11521" max="11521" width="8" style="98" customWidth="1"/>
    <col min="11522" max="11522" width="31.5" style="98" customWidth="1"/>
    <col min="11523" max="11523" width="18.875" style="98" customWidth="1"/>
    <col min="11524" max="11524" width="18.75" style="98" customWidth="1"/>
    <col min="11525" max="11525" width="17.875" style="98" customWidth="1"/>
    <col min="11526" max="11526" width="19.25" style="98" customWidth="1"/>
    <col min="11527" max="11776" width="9" style="98"/>
    <col min="11777" max="11777" width="8" style="98" customWidth="1"/>
    <col min="11778" max="11778" width="31.5" style="98" customWidth="1"/>
    <col min="11779" max="11779" width="18.875" style="98" customWidth="1"/>
    <col min="11780" max="11780" width="18.75" style="98" customWidth="1"/>
    <col min="11781" max="11781" width="17.875" style="98" customWidth="1"/>
    <col min="11782" max="11782" width="19.25" style="98" customWidth="1"/>
    <col min="11783" max="12032" width="9" style="98"/>
    <col min="12033" max="12033" width="8" style="98" customWidth="1"/>
    <col min="12034" max="12034" width="31.5" style="98" customWidth="1"/>
    <col min="12035" max="12035" width="18.875" style="98" customWidth="1"/>
    <col min="12036" max="12036" width="18.75" style="98" customWidth="1"/>
    <col min="12037" max="12037" width="17.875" style="98" customWidth="1"/>
    <col min="12038" max="12038" width="19.25" style="98" customWidth="1"/>
    <col min="12039" max="12288" width="9" style="98"/>
    <col min="12289" max="12289" width="8" style="98" customWidth="1"/>
    <col min="12290" max="12290" width="31.5" style="98" customWidth="1"/>
    <col min="12291" max="12291" width="18.875" style="98" customWidth="1"/>
    <col min="12292" max="12292" width="18.75" style="98" customWidth="1"/>
    <col min="12293" max="12293" width="17.875" style="98" customWidth="1"/>
    <col min="12294" max="12294" width="19.25" style="98" customWidth="1"/>
    <col min="12295" max="12544" width="9" style="98"/>
    <col min="12545" max="12545" width="8" style="98" customWidth="1"/>
    <col min="12546" max="12546" width="31.5" style="98" customWidth="1"/>
    <col min="12547" max="12547" width="18.875" style="98" customWidth="1"/>
    <col min="12548" max="12548" width="18.75" style="98" customWidth="1"/>
    <col min="12549" max="12549" width="17.875" style="98" customWidth="1"/>
    <col min="12550" max="12550" width="19.25" style="98" customWidth="1"/>
    <col min="12551" max="12800" width="9" style="98"/>
    <col min="12801" max="12801" width="8" style="98" customWidth="1"/>
    <col min="12802" max="12802" width="31.5" style="98" customWidth="1"/>
    <col min="12803" max="12803" width="18.875" style="98" customWidth="1"/>
    <col min="12804" max="12804" width="18.75" style="98" customWidth="1"/>
    <col min="12805" max="12805" width="17.875" style="98" customWidth="1"/>
    <col min="12806" max="12806" width="19.25" style="98" customWidth="1"/>
    <col min="12807" max="13056" width="9" style="98"/>
    <col min="13057" max="13057" width="8" style="98" customWidth="1"/>
    <col min="13058" max="13058" width="31.5" style="98" customWidth="1"/>
    <col min="13059" max="13059" width="18.875" style="98" customWidth="1"/>
    <col min="13060" max="13060" width="18.75" style="98" customWidth="1"/>
    <col min="13061" max="13061" width="17.875" style="98" customWidth="1"/>
    <col min="13062" max="13062" width="19.25" style="98" customWidth="1"/>
    <col min="13063" max="13312" width="9" style="98"/>
    <col min="13313" max="13313" width="8" style="98" customWidth="1"/>
    <col min="13314" max="13314" width="31.5" style="98" customWidth="1"/>
    <col min="13315" max="13315" width="18.875" style="98" customWidth="1"/>
    <col min="13316" max="13316" width="18.75" style="98" customWidth="1"/>
    <col min="13317" max="13317" width="17.875" style="98" customWidth="1"/>
    <col min="13318" max="13318" width="19.25" style="98" customWidth="1"/>
    <col min="13319" max="13568" width="9" style="98"/>
    <col min="13569" max="13569" width="8" style="98" customWidth="1"/>
    <col min="13570" max="13570" width="31.5" style="98" customWidth="1"/>
    <col min="13571" max="13571" width="18.875" style="98" customWidth="1"/>
    <col min="13572" max="13572" width="18.75" style="98" customWidth="1"/>
    <col min="13573" max="13573" width="17.875" style="98" customWidth="1"/>
    <col min="13574" max="13574" width="19.25" style="98" customWidth="1"/>
    <col min="13575" max="13824" width="9" style="98"/>
    <col min="13825" max="13825" width="8" style="98" customWidth="1"/>
    <col min="13826" max="13826" width="31.5" style="98" customWidth="1"/>
    <col min="13827" max="13827" width="18.875" style="98" customWidth="1"/>
    <col min="13828" max="13828" width="18.75" style="98" customWidth="1"/>
    <col min="13829" max="13829" width="17.875" style="98" customWidth="1"/>
    <col min="13830" max="13830" width="19.25" style="98" customWidth="1"/>
    <col min="13831" max="14080" width="9" style="98"/>
    <col min="14081" max="14081" width="8" style="98" customWidth="1"/>
    <col min="14082" max="14082" width="31.5" style="98" customWidth="1"/>
    <col min="14083" max="14083" width="18.875" style="98" customWidth="1"/>
    <col min="14084" max="14084" width="18.75" style="98" customWidth="1"/>
    <col min="14085" max="14085" width="17.875" style="98" customWidth="1"/>
    <col min="14086" max="14086" width="19.25" style="98" customWidth="1"/>
    <col min="14087" max="14336" width="9" style="98"/>
    <col min="14337" max="14337" width="8" style="98" customWidth="1"/>
    <col min="14338" max="14338" width="31.5" style="98" customWidth="1"/>
    <col min="14339" max="14339" width="18.875" style="98" customWidth="1"/>
    <col min="14340" max="14340" width="18.75" style="98" customWidth="1"/>
    <col min="14341" max="14341" width="17.875" style="98" customWidth="1"/>
    <col min="14342" max="14342" width="19.25" style="98" customWidth="1"/>
    <col min="14343" max="14592" width="9" style="98"/>
    <col min="14593" max="14593" width="8" style="98" customWidth="1"/>
    <col min="14594" max="14594" width="31.5" style="98" customWidth="1"/>
    <col min="14595" max="14595" width="18.875" style="98" customWidth="1"/>
    <col min="14596" max="14596" width="18.75" style="98" customWidth="1"/>
    <col min="14597" max="14597" width="17.875" style="98" customWidth="1"/>
    <col min="14598" max="14598" width="19.25" style="98" customWidth="1"/>
    <col min="14599" max="14848" width="9" style="98"/>
    <col min="14849" max="14849" width="8" style="98" customWidth="1"/>
    <col min="14850" max="14850" width="31.5" style="98" customWidth="1"/>
    <col min="14851" max="14851" width="18.875" style="98" customWidth="1"/>
    <col min="14852" max="14852" width="18.75" style="98" customWidth="1"/>
    <col min="14853" max="14853" width="17.875" style="98" customWidth="1"/>
    <col min="14854" max="14854" width="19.25" style="98" customWidth="1"/>
    <col min="14855" max="15104" width="9" style="98"/>
    <col min="15105" max="15105" width="8" style="98" customWidth="1"/>
    <col min="15106" max="15106" width="31.5" style="98" customWidth="1"/>
    <col min="15107" max="15107" width="18.875" style="98" customWidth="1"/>
    <col min="15108" max="15108" width="18.75" style="98" customWidth="1"/>
    <col min="15109" max="15109" width="17.875" style="98" customWidth="1"/>
    <col min="15110" max="15110" width="19.25" style="98" customWidth="1"/>
    <col min="15111" max="15360" width="9" style="98"/>
    <col min="15361" max="15361" width="8" style="98" customWidth="1"/>
    <col min="15362" max="15362" width="31.5" style="98" customWidth="1"/>
    <col min="15363" max="15363" width="18.875" style="98" customWidth="1"/>
    <col min="15364" max="15364" width="18.75" style="98" customWidth="1"/>
    <col min="15365" max="15365" width="17.875" style="98" customWidth="1"/>
    <col min="15366" max="15366" width="19.25" style="98" customWidth="1"/>
    <col min="15367" max="15616" width="9" style="98"/>
    <col min="15617" max="15617" width="8" style="98" customWidth="1"/>
    <col min="15618" max="15618" width="31.5" style="98" customWidth="1"/>
    <col min="15619" max="15619" width="18.875" style="98" customWidth="1"/>
    <col min="15620" max="15620" width="18.75" style="98" customWidth="1"/>
    <col min="15621" max="15621" width="17.875" style="98" customWidth="1"/>
    <col min="15622" max="15622" width="19.25" style="98" customWidth="1"/>
    <col min="15623" max="15872" width="9" style="98"/>
    <col min="15873" max="15873" width="8" style="98" customWidth="1"/>
    <col min="15874" max="15874" width="31.5" style="98" customWidth="1"/>
    <col min="15875" max="15875" width="18.875" style="98" customWidth="1"/>
    <col min="15876" max="15876" width="18.75" style="98" customWidth="1"/>
    <col min="15877" max="15877" width="17.875" style="98" customWidth="1"/>
    <col min="15878" max="15878" width="19.25" style="98" customWidth="1"/>
    <col min="15879" max="16128" width="9" style="98"/>
    <col min="16129" max="16129" width="8" style="98" customWidth="1"/>
    <col min="16130" max="16130" width="31.5" style="98" customWidth="1"/>
    <col min="16131" max="16131" width="18.875" style="98" customWidth="1"/>
    <col min="16132" max="16132" width="18.75" style="98" customWidth="1"/>
    <col min="16133" max="16133" width="17.875" style="98" customWidth="1"/>
    <col min="16134" max="16134" width="19.25" style="98" customWidth="1"/>
    <col min="16135" max="16384" width="9" style="98"/>
  </cols>
  <sheetData>
    <row r="1" spans="1:5" ht="30.75" customHeight="1" thickBot="1">
      <c r="A1" s="144"/>
      <c r="B1" s="145"/>
      <c r="C1" s="145"/>
      <c r="D1" s="145"/>
      <c r="E1" s="145"/>
    </row>
    <row r="2" spans="1:5" ht="60" customHeight="1" thickBot="1">
      <c r="A2" s="146" t="s">
        <v>203</v>
      </c>
      <c r="B2" s="147"/>
      <c r="C2" s="147"/>
      <c r="D2" s="147"/>
      <c r="E2" s="148"/>
    </row>
    <row r="3" spans="1:5" ht="15.75" customHeight="1">
      <c r="A3" s="149" t="s">
        <v>82</v>
      </c>
      <c r="B3" s="151" t="s">
        <v>83</v>
      </c>
      <c r="C3" s="153" t="s">
        <v>112</v>
      </c>
      <c r="D3" s="153" t="s">
        <v>113</v>
      </c>
      <c r="E3" s="156" t="s">
        <v>114</v>
      </c>
    </row>
    <row r="4" spans="1:5" ht="29.25" customHeight="1" thickBot="1">
      <c r="A4" s="150"/>
      <c r="B4" s="152"/>
      <c r="C4" s="154"/>
      <c r="D4" s="155"/>
      <c r="E4" s="157"/>
    </row>
    <row r="5" spans="1:5" ht="15.75" thickBot="1">
      <c r="A5" s="140"/>
      <c r="B5" s="141"/>
      <c r="C5" s="141"/>
      <c r="D5" s="141"/>
      <c r="E5" s="141"/>
    </row>
    <row r="6" spans="1:5" ht="15.75" thickBot="1">
      <c r="A6" s="78"/>
      <c r="B6" s="79" t="s">
        <v>84</v>
      </c>
      <c r="C6" s="80">
        <f>SUM(C7:C8)</f>
        <v>9798675.0999999996</v>
      </c>
      <c r="D6" s="80">
        <f>SUM(D7:D8)</f>
        <v>13750386.313100001</v>
      </c>
      <c r="E6" s="80">
        <f>SUM(E7:E8)</f>
        <v>15915973.040000001</v>
      </c>
    </row>
    <row r="7" spans="1:5" ht="15">
      <c r="A7" s="81">
        <v>7600</v>
      </c>
      <c r="B7" s="82" t="s">
        <v>85</v>
      </c>
      <c r="C7" s="83">
        <v>8436615.4199999999</v>
      </c>
      <c r="D7" s="83">
        <v>12222679.229</v>
      </c>
      <c r="E7" s="83">
        <v>13587714.380000001</v>
      </c>
    </row>
    <row r="8" spans="1:5" ht="15.75" thickBot="1">
      <c r="A8" s="84">
        <v>7610</v>
      </c>
      <c r="B8" s="85" t="s">
        <v>86</v>
      </c>
      <c r="C8" s="86">
        <v>1362059.68</v>
      </c>
      <c r="D8" s="86">
        <v>1527707.0841000006</v>
      </c>
      <c r="E8" s="86">
        <v>2328258.66</v>
      </c>
    </row>
    <row r="9" spans="1:5" ht="15.75" thickBot="1">
      <c r="A9" s="140"/>
      <c r="B9" s="141"/>
      <c r="C9" s="141"/>
      <c r="D9" s="141"/>
      <c r="E9" s="141"/>
    </row>
    <row r="10" spans="1:5" ht="15.75" thickBot="1">
      <c r="A10" s="78"/>
      <c r="B10" s="79" t="s">
        <v>16</v>
      </c>
      <c r="C10" s="80">
        <f>C11+C12+C13+C14</f>
        <v>4862406.0999999996</v>
      </c>
      <c r="D10" s="80">
        <f>D11+D12+D13+D14</f>
        <v>5362336.9716000007</v>
      </c>
      <c r="E10" s="80">
        <f>E11+E12+E13+E14</f>
        <v>7844551.2999999998</v>
      </c>
    </row>
    <row r="11" spans="1:5" ht="15">
      <c r="A11" s="87">
        <v>7601</v>
      </c>
      <c r="B11" s="88" t="s">
        <v>87</v>
      </c>
      <c r="C11" s="89">
        <v>66298.75</v>
      </c>
      <c r="D11" s="89">
        <v>77393.859700000015</v>
      </c>
      <c r="E11" s="89">
        <v>109547.37</v>
      </c>
    </row>
    <row r="12" spans="1:5" ht="15">
      <c r="A12" s="81">
        <v>7603</v>
      </c>
      <c r="B12" s="82" t="s">
        <v>88</v>
      </c>
      <c r="C12" s="83">
        <v>4796090.63</v>
      </c>
      <c r="D12" s="83">
        <v>5282911.6313000005</v>
      </c>
      <c r="E12" s="83">
        <v>7728461.7199999997</v>
      </c>
    </row>
    <row r="13" spans="1:5" ht="15">
      <c r="A13" s="81">
        <v>7611</v>
      </c>
      <c r="B13" s="82" t="s">
        <v>89</v>
      </c>
      <c r="C13" s="83">
        <v>16.72</v>
      </c>
      <c r="D13" s="83">
        <v>2031.4806000000001</v>
      </c>
      <c r="E13" s="83">
        <v>6542.21</v>
      </c>
    </row>
    <row r="14" spans="1:5" ht="15.75" thickBot="1">
      <c r="A14" s="84">
        <v>7690</v>
      </c>
      <c r="B14" s="85" t="s">
        <v>90</v>
      </c>
      <c r="C14" s="86">
        <v>0</v>
      </c>
      <c r="D14" s="86">
        <v>0</v>
      </c>
      <c r="E14" s="86">
        <v>0</v>
      </c>
    </row>
    <row r="15" spans="1:5" ht="15.75" thickBot="1">
      <c r="A15" s="140"/>
      <c r="B15" s="141"/>
      <c r="C15" s="141"/>
      <c r="D15" s="141"/>
      <c r="E15" s="141"/>
    </row>
    <row r="16" spans="1:5" ht="15.75" thickBot="1">
      <c r="A16" s="78"/>
      <c r="B16" s="79" t="s">
        <v>18</v>
      </c>
      <c r="C16" s="80">
        <f>SUM(C17)</f>
        <v>1400856.53</v>
      </c>
      <c r="D16" s="80">
        <f>SUM(D17)</f>
        <v>1616175.3368000004</v>
      </c>
      <c r="E16" s="80">
        <f>SUM(E17)</f>
        <v>2236832.3199999998</v>
      </c>
    </row>
    <row r="17" spans="1:5" ht="15.75" thickBot="1">
      <c r="A17" s="90">
        <v>7602</v>
      </c>
      <c r="B17" s="91" t="s">
        <v>91</v>
      </c>
      <c r="C17" s="92">
        <v>1400856.53</v>
      </c>
      <c r="D17" s="92">
        <v>1616175.3368000004</v>
      </c>
      <c r="E17" s="92">
        <v>2236832.3199999998</v>
      </c>
    </row>
    <row r="18" spans="1:5" ht="15.75" thickBot="1">
      <c r="A18" s="140"/>
      <c r="B18" s="141"/>
      <c r="C18" s="141"/>
      <c r="D18" s="141"/>
      <c r="E18" s="141"/>
    </row>
    <row r="19" spans="1:5" ht="15.75" thickBot="1">
      <c r="A19" s="78"/>
      <c r="B19" s="79" t="s">
        <v>92</v>
      </c>
      <c r="C19" s="93">
        <f>SUM(C20:C36)</f>
        <v>1783497.5100000002</v>
      </c>
      <c r="D19" s="93">
        <f>SUM(D20:D36)</f>
        <v>1642124.9040000003</v>
      </c>
      <c r="E19" s="93">
        <f>SUM(E20:E36)</f>
        <v>2451247.3115329798</v>
      </c>
    </row>
    <row r="20" spans="1:5" ht="15">
      <c r="A20" s="87">
        <v>7654</v>
      </c>
      <c r="B20" s="94" t="s">
        <v>93</v>
      </c>
      <c r="C20" s="89">
        <v>3666.79</v>
      </c>
      <c r="D20" s="89">
        <v>2975.8625999999999</v>
      </c>
      <c r="E20" s="89">
        <v>4197.9410000000007</v>
      </c>
    </row>
    <row r="21" spans="1:5" ht="15">
      <c r="A21" s="81">
        <v>7570</v>
      </c>
      <c r="B21" s="82" t="s">
        <v>94</v>
      </c>
      <c r="C21" s="83">
        <v>35000.730000000003</v>
      </c>
      <c r="D21" s="83">
        <v>33182.112399999998</v>
      </c>
      <c r="E21" s="83">
        <v>48413.464161699994</v>
      </c>
    </row>
    <row r="22" spans="1:5" ht="15">
      <c r="A22" s="81">
        <v>7571</v>
      </c>
      <c r="B22" s="82" t="s">
        <v>95</v>
      </c>
      <c r="C22" s="83">
        <v>83973</v>
      </c>
      <c r="D22" s="83">
        <v>60635.16</v>
      </c>
      <c r="E22" s="83">
        <v>46304.703819999995</v>
      </c>
    </row>
    <row r="23" spans="1:5" ht="15">
      <c r="A23" s="81">
        <v>7572</v>
      </c>
      <c r="B23" s="82" t="s">
        <v>96</v>
      </c>
      <c r="C23" s="83">
        <v>0</v>
      </c>
      <c r="D23" s="83">
        <v>0</v>
      </c>
      <c r="E23" s="83">
        <v>0</v>
      </c>
    </row>
    <row r="24" spans="1:5" ht="15">
      <c r="A24" s="81">
        <v>7711</v>
      </c>
      <c r="B24" s="82" t="s">
        <v>97</v>
      </c>
      <c r="C24" s="83">
        <v>2727.65</v>
      </c>
      <c r="D24" s="83">
        <v>2882.1092000000003</v>
      </c>
      <c r="E24" s="83">
        <v>3222.5767695000009</v>
      </c>
    </row>
    <row r="25" spans="1:5" ht="15">
      <c r="A25" s="81">
        <v>7806</v>
      </c>
      <c r="B25" s="82" t="s">
        <v>98</v>
      </c>
      <c r="C25" s="83">
        <v>95310.55</v>
      </c>
      <c r="D25" s="83">
        <v>110473.26280000001</v>
      </c>
      <c r="E25" s="83">
        <v>144825.86844000002</v>
      </c>
    </row>
    <row r="26" spans="1:5" ht="25.5">
      <c r="A26" s="81">
        <v>7807</v>
      </c>
      <c r="B26" s="82" t="s">
        <v>99</v>
      </c>
      <c r="C26" s="83">
        <v>1331659.75</v>
      </c>
      <c r="D26" s="83">
        <v>1213257.9558000003</v>
      </c>
      <c r="E26" s="83">
        <v>1940629.39268946</v>
      </c>
    </row>
    <row r="27" spans="1:5" ht="15">
      <c r="A27" s="81">
        <v>7808</v>
      </c>
      <c r="B27" s="82" t="s">
        <v>100</v>
      </c>
      <c r="C27" s="83">
        <v>38575.519999999997</v>
      </c>
      <c r="D27" s="83">
        <v>39579.364200000011</v>
      </c>
      <c r="E27" s="83">
        <v>69555.052660720001</v>
      </c>
    </row>
    <row r="28" spans="1:5" ht="15">
      <c r="A28" s="81">
        <v>7811</v>
      </c>
      <c r="B28" s="82" t="s">
        <v>101</v>
      </c>
      <c r="C28" s="83">
        <v>21.6</v>
      </c>
      <c r="D28" s="83">
        <v>10</v>
      </c>
      <c r="E28" s="83">
        <v>48.388999999999996</v>
      </c>
    </row>
    <row r="29" spans="1:5" ht="25.5">
      <c r="A29" s="81">
        <v>7814</v>
      </c>
      <c r="B29" s="82" t="s">
        <v>102</v>
      </c>
      <c r="C29" s="83">
        <v>3360.81</v>
      </c>
      <c r="D29" s="83">
        <v>2507.1170000000002</v>
      </c>
      <c r="E29" s="83">
        <v>5167.9320000000007</v>
      </c>
    </row>
    <row r="30" spans="1:5" ht="15">
      <c r="A30" s="81">
        <v>7830</v>
      </c>
      <c r="B30" s="82" t="s">
        <v>103</v>
      </c>
      <c r="C30" s="83">
        <v>109235.72</v>
      </c>
      <c r="D30" s="83">
        <v>131600</v>
      </c>
      <c r="E30" s="83">
        <v>142105.11395959998</v>
      </c>
    </row>
    <row r="31" spans="1:5" ht="15">
      <c r="A31" s="81">
        <v>7832</v>
      </c>
      <c r="B31" s="82" t="s">
        <v>104</v>
      </c>
      <c r="C31" s="83">
        <v>7642.84</v>
      </c>
      <c r="D31" s="83">
        <v>8935</v>
      </c>
      <c r="E31" s="83">
        <v>10698.599032</v>
      </c>
    </row>
    <row r="32" spans="1:5" ht="24.75" customHeight="1">
      <c r="A32" s="95">
        <v>7861</v>
      </c>
      <c r="B32" s="96" t="s">
        <v>105</v>
      </c>
      <c r="C32" s="97">
        <v>8167.32</v>
      </c>
      <c r="D32" s="97">
        <v>8167.32</v>
      </c>
      <c r="E32" s="97">
        <v>8167.3199999999988</v>
      </c>
    </row>
    <row r="33" spans="1:6" ht="24.75" customHeight="1">
      <c r="A33" s="95">
        <v>7862</v>
      </c>
      <c r="B33" s="96" t="s">
        <v>106</v>
      </c>
      <c r="C33" s="97">
        <v>34279.699999999997</v>
      </c>
      <c r="D33" s="97">
        <v>16100</v>
      </c>
      <c r="E33" s="97">
        <v>15600</v>
      </c>
    </row>
    <row r="34" spans="1:6" ht="24.75" customHeight="1">
      <c r="A34" s="95">
        <v>7836</v>
      </c>
      <c r="B34" s="96" t="s">
        <v>107</v>
      </c>
      <c r="C34" s="97">
        <v>396.18</v>
      </c>
      <c r="D34" s="97">
        <v>400</v>
      </c>
      <c r="E34" s="97">
        <v>482.96600000000007</v>
      </c>
    </row>
    <row r="35" spans="1:6" ht="24.75" customHeight="1">
      <c r="A35" s="81">
        <v>7866</v>
      </c>
      <c r="B35" s="82" t="s">
        <v>108</v>
      </c>
      <c r="C35" s="83">
        <v>9494.33</v>
      </c>
      <c r="D35" s="83">
        <v>6000</v>
      </c>
      <c r="E35" s="83">
        <v>10354.465</v>
      </c>
    </row>
    <row r="36" spans="1:6" ht="21" customHeight="1" thickBot="1">
      <c r="A36" s="99">
        <v>7890</v>
      </c>
      <c r="B36" s="100" t="s">
        <v>109</v>
      </c>
      <c r="C36" s="101">
        <v>19985.02</v>
      </c>
      <c r="D36" s="101">
        <v>5419.64</v>
      </c>
      <c r="E36" s="101">
        <v>1473.527</v>
      </c>
    </row>
    <row r="37" spans="1:6" ht="15.75" customHeight="1">
      <c r="A37" s="102"/>
      <c r="B37" s="103" t="s">
        <v>110</v>
      </c>
      <c r="C37" s="142">
        <f>C6+C10+C16+C19</f>
        <v>17845435.239999998</v>
      </c>
      <c r="D37" s="142">
        <f>D6+D10+D16+D19</f>
        <v>22371023.525500003</v>
      </c>
      <c r="E37" s="142">
        <f>E6+E10+E16+E19</f>
        <v>28448603.971532978</v>
      </c>
    </row>
    <row r="38" spans="1:6" ht="15.75" thickBot="1">
      <c r="A38" s="104"/>
      <c r="B38" s="105"/>
      <c r="C38" s="143"/>
      <c r="D38" s="143"/>
      <c r="E38" s="143"/>
    </row>
    <row r="39" spans="1:6" ht="14.25">
      <c r="A39" s="1" t="s">
        <v>73</v>
      </c>
      <c r="B39" s="106"/>
      <c r="C39" s="107"/>
      <c r="D39" s="107"/>
      <c r="E39" s="107"/>
    </row>
    <row r="41" spans="1:6" s="1" customFormat="1" ht="14.25">
      <c r="C41" s="61"/>
      <c r="D41" s="61"/>
      <c r="E41" s="61"/>
      <c r="F41" s="61"/>
    </row>
    <row r="42" spans="1:6" s="1" customFormat="1" ht="14.25">
      <c r="A42" s="124" t="s">
        <v>74</v>
      </c>
      <c r="B42" s="124"/>
      <c r="C42" s="124"/>
      <c r="D42" s="124" t="s">
        <v>75</v>
      </c>
      <c r="E42" s="124"/>
      <c r="F42" s="61"/>
    </row>
    <row r="43" spans="1:6" s="1" customFormat="1" ht="15.75" customHeight="1">
      <c r="A43" s="124" t="s">
        <v>111</v>
      </c>
      <c r="B43" s="124"/>
      <c r="C43" s="124"/>
      <c r="D43" s="124" t="s">
        <v>80</v>
      </c>
      <c r="E43" s="124"/>
      <c r="F43" s="61"/>
    </row>
    <row r="44" spans="1:6" s="1" customFormat="1" ht="14.25">
      <c r="B44" s="124"/>
      <c r="C44" s="124"/>
      <c r="D44" s="124"/>
      <c r="E44" s="124"/>
      <c r="F44" s="61"/>
    </row>
    <row r="45" spans="1:6" s="1" customFormat="1" ht="14.25">
      <c r="A45" s="125" t="s">
        <v>81</v>
      </c>
      <c r="B45" s="125"/>
      <c r="C45" s="125"/>
      <c r="D45" s="125"/>
      <c r="E45" s="125"/>
      <c r="F45" s="61"/>
    </row>
    <row r="46" spans="1:6" s="1" customFormat="1" ht="14.25">
      <c r="F46" s="61"/>
    </row>
    <row r="47" spans="1:6" ht="14.25">
      <c r="A47" s="1"/>
      <c r="B47" s="1"/>
      <c r="C47" s="61"/>
      <c r="D47" s="61"/>
      <c r="E47" s="61"/>
    </row>
    <row r="48" spans="1:6" ht="14.25">
      <c r="A48" s="1"/>
      <c r="B48" s="1"/>
      <c r="C48" s="1"/>
      <c r="D48" s="1"/>
      <c r="E48" s="1"/>
    </row>
    <row r="49" spans="3:5">
      <c r="C49" s="109"/>
      <c r="D49" s="109"/>
      <c r="E49" s="109"/>
    </row>
    <row r="50" spans="3:5">
      <c r="C50" s="109"/>
      <c r="D50" s="109"/>
      <c r="E50" s="109"/>
    </row>
  </sheetData>
  <protectedRanges>
    <protectedRange sqref="C7:E8 C21:E35 C11:E14" name="Range1_1"/>
  </protectedRanges>
  <mergeCells count="20">
    <mergeCell ref="A1:E1"/>
    <mergeCell ref="A2:E2"/>
    <mergeCell ref="A3:A4"/>
    <mergeCell ref="B3:B4"/>
    <mergeCell ref="C3:C4"/>
    <mergeCell ref="D3:D4"/>
    <mergeCell ref="E3:E4"/>
    <mergeCell ref="A45:E45"/>
    <mergeCell ref="A5:E5"/>
    <mergeCell ref="A9:E9"/>
    <mergeCell ref="A15:E15"/>
    <mergeCell ref="A18:E18"/>
    <mergeCell ref="C37:C38"/>
    <mergeCell ref="D37:D38"/>
    <mergeCell ref="E37:E38"/>
    <mergeCell ref="A42:C42"/>
    <mergeCell ref="D42:E42"/>
    <mergeCell ref="A43:C43"/>
    <mergeCell ref="D43:E43"/>
    <mergeCell ref="B44:E44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42DD-594A-478F-BD08-BC7F5C1627D8}">
  <dimension ref="A1:E155"/>
  <sheetViews>
    <sheetView tabSelected="1" topLeftCell="A131" zoomScaleNormal="100" workbookViewId="0">
      <selection activeCell="D16" sqref="D16"/>
    </sheetView>
  </sheetViews>
  <sheetFormatPr defaultRowHeight="12.75"/>
  <cols>
    <col min="1" max="1" width="8" style="108" customWidth="1"/>
    <col min="2" max="2" width="31.5" style="98" customWidth="1"/>
    <col min="3" max="3" width="18.875" style="110" customWidth="1"/>
    <col min="4" max="4" width="18.75" style="110" customWidth="1"/>
    <col min="5" max="5" width="17.875" style="110" customWidth="1"/>
    <col min="6" max="6" width="19.25" style="98" customWidth="1"/>
    <col min="7" max="254" width="9" style="98"/>
    <col min="255" max="255" width="8" style="98" customWidth="1"/>
    <col min="256" max="256" width="31.5" style="98" customWidth="1"/>
    <col min="257" max="257" width="18.875" style="98" customWidth="1"/>
    <col min="258" max="258" width="18.75" style="98" customWidth="1"/>
    <col min="259" max="259" width="17.875" style="98" customWidth="1"/>
    <col min="260" max="260" width="19.25" style="98" customWidth="1"/>
    <col min="261" max="510" width="9" style="98"/>
    <col min="511" max="511" width="8" style="98" customWidth="1"/>
    <col min="512" max="512" width="31.5" style="98" customWidth="1"/>
    <col min="513" max="513" width="18.875" style="98" customWidth="1"/>
    <col min="514" max="514" width="18.75" style="98" customWidth="1"/>
    <col min="515" max="515" width="17.875" style="98" customWidth="1"/>
    <col min="516" max="516" width="19.25" style="98" customWidth="1"/>
    <col min="517" max="766" width="9" style="98"/>
    <col min="767" max="767" width="8" style="98" customWidth="1"/>
    <col min="768" max="768" width="31.5" style="98" customWidth="1"/>
    <col min="769" max="769" width="18.875" style="98" customWidth="1"/>
    <col min="770" max="770" width="18.75" style="98" customWidth="1"/>
    <col min="771" max="771" width="17.875" style="98" customWidth="1"/>
    <col min="772" max="772" width="19.25" style="98" customWidth="1"/>
    <col min="773" max="1022" width="9" style="98"/>
    <col min="1023" max="1023" width="8" style="98" customWidth="1"/>
    <col min="1024" max="1024" width="31.5" style="98" customWidth="1"/>
    <col min="1025" max="1025" width="18.875" style="98" customWidth="1"/>
    <col min="1026" max="1026" width="18.75" style="98" customWidth="1"/>
    <col min="1027" max="1027" width="17.875" style="98" customWidth="1"/>
    <col min="1028" max="1028" width="19.25" style="98" customWidth="1"/>
    <col min="1029" max="1278" width="9" style="98"/>
    <col min="1279" max="1279" width="8" style="98" customWidth="1"/>
    <col min="1280" max="1280" width="31.5" style="98" customWidth="1"/>
    <col min="1281" max="1281" width="18.875" style="98" customWidth="1"/>
    <col min="1282" max="1282" width="18.75" style="98" customWidth="1"/>
    <col min="1283" max="1283" width="17.875" style="98" customWidth="1"/>
    <col min="1284" max="1284" width="19.25" style="98" customWidth="1"/>
    <col min="1285" max="1534" width="9" style="98"/>
    <col min="1535" max="1535" width="8" style="98" customWidth="1"/>
    <col min="1536" max="1536" width="31.5" style="98" customWidth="1"/>
    <col min="1537" max="1537" width="18.875" style="98" customWidth="1"/>
    <col min="1538" max="1538" width="18.75" style="98" customWidth="1"/>
    <col min="1539" max="1539" width="17.875" style="98" customWidth="1"/>
    <col min="1540" max="1540" width="19.25" style="98" customWidth="1"/>
    <col min="1541" max="1790" width="9" style="98"/>
    <col min="1791" max="1791" width="8" style="98" customWidth="1"/>
    <col min="1792" max="1792" width="31.5" style="98" customWidth="1"/>
    <col min="1793" max="1793" width="18.875" style="98" customWidth="1"/>
    <col min="1794" max="1794" width="18.75" style="98" customWidth="1"/>
    <col min="1795" max="1795" width="17.875" style="98" customWidth="1"/>
    <col min="1796" max="1796" width="19.25" style="98" customWidth="1"/>
    <col min="1797" max="2046" width="9" style="98"/>
    <col min="2047" max="2047" width="8" style="98" customWidth="1"/>
    <col min="2048" max="2048" width="31.5" style="98" customWidth="1"/>
    <col min="2049" max="2049" width="18.875" style="98" customWidth="1"/>
    <col min="2050" max="2050" width="18.75" style="98" customWidth="1"/>
    <col min="2051" max="2051" width="17.875" style="98" customWidth="1"/>
    <col min="2052" max="2052" width="19.25" style="98" customWidth="1"/>
    <col min="2053" max="2302" width="9" style="98"/>
    <col min="2303" max="2303" width="8" style="98" customWidth="1"/>
    <col min="2304" max="2304" width="31.5" style="98" customWidth="1"/>
    <col min="2305" max="2305" width="18.875" style="98" customWidth="1"/>
    <col min="2306" max="2306" width="18.75" style="98" customWidth="1"/>
    <col min="2307" max="2307" width="17.875" style="98" customWidth="1"/>
    <col min="2308" max="2308" width="19.25" style="98" customWidth="1"/>
    <col min="2309" max="2558" width="9" style="98"/>
    <col min="2559" max="2559" width="8" style="98" customWidth="1"/>
    <col min="2560" max="2560" width="31.5" style="98" customWidth="1"/>
    <col min="2561" max="2561" width="18.875" style="98" customWidth="1"/>
    <col min="2562" max="2562" width="18.75" style="98" customWidth="1"/>
    <col min="2563" max="2563" width="17.875" style="98" customWidth="1"/>
    <col min="2564" max="2564" width="19.25" style="98" customWidth="1"/>
    <col min="2565" max="2814" width="9" style="98"/>
    <col min="2815" max="2815" width="8" style="98" customWidth="1"/>
    <col min="2816" max="2816" width="31.5" style="98" customWidth="1"/>
    <col min="2817" max="2817" width="18.875" style="98" customWidth="1"/>
    <col min="2818" max="2818" width="18.75" style="98" customWidth="1"/>
    <col min="2819" max="2819" width="17.875" style="98" customWidth="1"/>
    <col min="2820" max="2820" width="19.25" style="98" customWidth="1"/>
    <col min="2821" max="3070" width="9" style="98"/>
    <col min="3071" max="3071" width="8" style="98" customWidth="1"/>
    <col min="3072" max="3072" width="31.5" style="98" customWidth="1"/>
    <col min="3073" max="3073" width="18.875" style="98" customWidth="1"/>
    <col min="3074" max="3074" width="18.75" style="98" customWidth="1"/>
    <col min="3075" max="3075" width="17.875" style="98" customWidth="1"/>
    <col min="3076" max="3076" width="19.25" style="98" customWidth="1"/>
    <col min="3077" max="3326" width="9" style="98"/>
    <col min="3327" max="3327" width="8" style="98" customWidth="1"/>
    <col min="3328" max="3328" width="31.5" style="98" customWidth="1"/>
    <col min="3329" max="3329" width="18.875" style="98" customWidth="1"/>
    <col min="3330" max="3330" width="18.75" style="98" customWidth="1"/>
    <col min="3331" max="3331" width="17.875" style="98" customWidth="1"/>
    <col min="3332" max="3332" width="19.25" style="98" customWidth="1"/>
    <col min="3333" max="3582" width="9" style="98"/>
    <col min="3583" max="3583" width="8" style="98" customWidth="1"/>
    <col min="3584" max="3584" width="31.5" style="98" customWidth="1"/>
    <col min="3585" max="3585" width="18.875" style="98" customWidth="1"/>
    <col min="3586" max="3586" width="18.75" style="98" customWidth="1"/>
    <col min="3587" max="3587" width="17.875" style="98" customWidth="1"/>
    <col min="3588" max="3588" width="19.25" style="98" customWidth="1"/>
    <col min="3589" max="3838" width="9" style="98"/>
    <col min="3839" max="3839" width="8" style="98" customWidth="1"/>
    <col min="3840" max="3840" width="31.5" style="98" customWidth="1"/>
    <col min="3841" max="3841" width="18.875" style="98" customWidth="1"/>
    <col min="3842" max="3842" width="18.75" style="98" customWidth="1"/>
    <col min="3843" max="3843" width="17.875" style="98" customWidth="1"/>
    <col min="3844" max="3844" width="19.25" style="98" customWidth="1"/>
    <col min="3845" max="4094" width="9" style="98"/>
    <col min="4095" max="4095" width="8" style="98" customWidth="1"/>
    <col min="4096" max="4096" width="31.5" style="98" customWidth="1"/>
    <col min="4097" max="4097" width="18.875" style="98" customWidth="1"/>
    <col min="4098" max="4098" width="18.75" style="98" customWidth="1"/>
    <col min="4099" max="4099" width="17.875" style="98" customWidth="1"/>
    <col min="4100" max="4100" width="19.25" style="98" customWidth="1"/>
    <col min="4101" max="4350" width="9" style="98"/>
    <col min="4351" max="4351" width="8" style="98" customWidth="1"/>
    <col min="4352" max="4352" width="31.5" style="98" customWidth="1"/>
    <col min="4353" max="4353" width="18.875" style="98" customWidth="1"/>
    <col min="4354" max="4354" width="18.75" style="98" customWidth="1"/>
    <col min="4355" max="4355" width="17.875" style="98" customWidth="1"/>
    <col min="4356" max="4356" width="19.25" style="98" customWidth="1"/>
    <col min="4357" max="4606" width="9" style="98"/>
    <col min="4607" max="4607" width="8" style="98" customWidth="1"/>
    <col min="4608" max="4608" width="31.5" style="98" customWidth="1"/>
    <col min="4609" max="4609" width="18.875" style="98" customWidth="1"/>
    <col min="4610" max="4610" width="18.75" style="98" customWidth="1"/>
    <col min="4611" max="4611" width="17.875" style="98" customWidth="1"/>
    <col min="4612" max="4612" width="19.25" style="98" customWidth="1"/>
    <col min="4613" max="4862" width="9" style="98"/>
    <col min="4863" max="4863" width="8" style="98" customWidth="1"/>
    <col min="4864" max="4864" width="31.5" style="98" customWidth="1"/>
    <col min="4865" max="4865" width="18.875" style="98" customWidth="1"/>
    <col min="4866" max="4866" width="18.75" style="98" customWidth="1"/>
    <col min="4867" max="4867" width="17.875" style="98" customWidth="1"/>
    <col min="4868" max="4868" width="19.25" style="98" customWidth="1"/>
    <col min="4869" max="5118" width="9" style="98"/>
    <col min="5119" max="5119" width="8" style="98" customWidth="1"/>
    <col min="5120" max="5120" width="31.5" style="98" customWidth="1"/>
    <col min="5121" max="5121" width="18.875" style="98" customWidth="1"/>
    <col min="5122" max="5122" width="18.75" style="98" customWidth="1"/>
    <col min="5123" max="5123" width="17.875" style="98" customWidth="1"/>
    <col min="5124" max="5124" width="19.25" style="98" customWidth="1"/>
    <col min="5125" max="5374" width="9" style="98"/>
    <col min="5375" max="5375" width="8" style="98" customWidth="1"/>
    <col min="5376" max="5376" width="31.5" style="98" customWidth="1"/>
    <col min="5377" max="5377" width="18.875" style="98" customWidth="1"/>
    <col min="5378" max="5378" width="18.75" style="98" customWidth="1"/>
    <col min="5379" max="5379" width="17.875" style="98" customWidth="1"/>
    <col min="5380" max="5380" width="19.25" style="98" customWidth="1"/>
    <col min="5381" max="5630" width="9" style="98"/>
    <col min="5631" max="5631" width="8" style="98" customWidth="1"/>
    <col min="5632" max="5632" width="31.5" style="98" customWidth="1"/>
    <col min="5633" max="5633" width="18.875" style="98" customWidth="1"/>
    <col min="5634" max="5634" width="18.75" style="98" customWidth="1"/>
    <col min="5635" max="5635" width="17.875" style="98" customWidth="1"/>
    <col min="5636" max="5636" width="19.25" style="98" customWidth="1"/>
    <col min="5637" max="5886" width="9" style="98"/>
    <col min="5887" max="5887" width="8" style="98" customWidth="1"/>
    <col min="5888" max="5888" width="31.5" style="98" customWidth="1"/>
    <col min="5889" max="5889" width="18.875" style="98" customWidth="1"/>
    <col min="5890" max="5890" width="18.75" style="98" customWidth="1"/>
    <col min="5891" max="5891" width="17.875" style="98" customWidth="1"/>
    <col min="5892" max="5892" width="19.25" style="98" customWidth="1"/>
    <col min="5893" max="6142" width="9" style="98"/>
    <col min="6143" max="6143" width="8" style="98" customWidth="1"/>
    <col min="6144" max="6144" width="31.5" style="98" customWidth="1"/>
    <col min="6145" max="6145" width="18.875" style="98" customWidth="1"/>
    <col min="6146" max="6146" width="18.75" style="98" customWidth="1"/>
    <col min="6147" max="6147" width="17.875" style="98" customWidth="1"/>
    <col min="6148" max="6148" width="19.25" style="98" customWidth="1"/>
    <col min="6149" max="6398" width="9" style="98"/>
    <col min="6399" max="6399" width="8" style="98" customWidth="1"/>
    <col min="6400" max="6400" width="31.5" style="98" customWidth="1"/>
    <col min="6401" max="6401" width="18.875" style="98" customWidth="1"/>
    <col min="6402" max="6402" width="18.75" style="98" customWidth="1"/>
    <col min="6403" max="6403" width="17.875" style="98" customWidth="1"/>
    <col min="6404" max="6404" width="19.25" style="98" customWidth="1"/>
    <col min="6405" max="6654" width="9" style="98"/>
    <col min="6655" max="6655" width="8" style="98" customWidth="1"/>
    <col min="6656" max="6656" width="31.5" style="98" customWidth="1"/>
    <col min="6657" max="6657" width="18.875" style="98" customWidth="1"/>
    <col min="6658" max="6658" width="18.75" style="98" customWidth="1"/>
    <col min="6659" max="6659" width="17.875" style="98" customWidth="1"/>
    <col min="6660" max="6660" width="19.25" style="98" customWidth="1"/>
    <col min="6661" max="6910" width="9" style="98"/>
    <col min="6911" max="6911" width="8" style="98" customWidth="1"/>
    <col min="6912" max="6912" width="31.5" style="98" customWidth="1"/>
    <col min="6913" max="6913" width="18.875" style="98" customWidth="1"/>
    <col min="6914" max="6914" width="18.75" style="98" customWidth="1"/>
    <col min="6915" max="6915" width="17.875" style="98" customWidth="1"/>
    <col min="6916" max="6916" width="19.25" style="98" customWidth="1"/>
    <col min="6917" max="7166" width="9" style="98"/>
    <col min="7167" max="7167" width="8" style="98" customWidth="1"/>
    <col min="7168" max="7168" width="31.5" style="98" customWidth="1"/>
    <col min="7169" max="7169" width="18.875" style="98" customWidth="1"/>
    <col min="7170" max="7170" width="18.75" style="98" customWidth="1"/>
    <col min="7171" max="7171" width="17.875" style="98" customWidth="1"/>
    <col min="7172" max="7172" width="19.25" style="98" customWidth="1"/>
    <col min="7173" max="7422" width="9" style="98"/>
    <col min="7423" max="7423" width="8" style="98" customWidth="1"/>
    <col min="7424" max="7424" width="31.5" style="98" customWidth="1"/>
    <col min="7425" max="7425" width="18.875" style="98" customWidth="1"/>
    <col min="7426" max="7426" width="18.75" style="98" customWidth="1"/>
    <col min="7427" max="7427" width="17.875" style="98" customWidth="1"/>
    <col min="7428" max="7428" width="19.25" style="98" customWidth="1"/>
    <col min="7429" max="7678" width="9" style="98"/>
    <col min="7679" max="7679" width="8" style="98" customWidth="1"/>
    <col min="7680" max="7680" width="31.5" style="98" customWidth="1"/>
    <col min="7681" max="7681" width="18.875" style="98" customWidth="1"/>
    <col min="7682" max="7682" width="18.75" style="98" customWidth="1"/>
    <col min="7683" max="7683" width="17.875" style="98" customWidth="1"/>
    <col min="7684" max="7684" width="19.25" style="98" customWidth="1"/>
    <col min="7685" max="7934" width="9" style="98"/>
    <col min="7935" max="7935" width="8" style="98" customWidth="1"/>
    <col min="7936" max="7936" width="31.5" style="98" customWidth="1"/>
    <col min="7937" max="7937" width="18.875" style="98" customWidth="1"/>
    <col min="7938" max="7938" width="18.75" style="98" customWidth="1"/>
    <col min="7939" max="7939" width="17.875" style="98" customWidth="1"/>
    <col min="7940" max="7940" width="19.25" style="98" customWidth="1"/>
    <col min="7941" max="8190" width="9" style="98"/>
    <col min="8191" max="8191" width="8" style="98" customWidth="1"/>
    <col min="8192" max="8192" width="31.5" style="98" customWidth="1"/>
    <col min="8193" max="8193" width="18.875" style="98" customWidth="1"/>
    <col min="8194" max="8194" width="18.75" style="98" customWidth="1"/>
    <col min="8195" max="8195" width="17.875" style="98" customWidth="1"/>
    <col min="8196" max="8196" width="19.25" style="98" customWidth="1"/>
    <col min="8197" max="8446" width="9" style="98"/>
    <col min="8447" max="8447" width="8" style="98" customWidth="1"/>
    <col min="8448" max="8448" width="31.5" style="98" customWidth="1"/>
    <col min="8449" max="8449" width="18.875" style="98" customWidth="1"/>
    <col min="8450" max="8450" width="18.75" style="98" customWidth="1"/>
    <col min="8451" max="8451" width="17.875" style="98" customWidth="1"/>
    <col min="8452" max="8452" width="19.25" style="98" customWidth="1"/>
    <col min="8453" max="8702" width="9" style="98"/>
    <col min="8703" max="8703" width="8" style="98" customWidth="1"/>
    <col min="8704" max="8704" width="31.5" style="98" customWidth="1"/>
    <col min="8705" max="8705" width="18.875" style="98" customWidth="1"/>
    <col min="8706" max="8706" width="18.75" style="98" customWidth="1"/>
    <col min="8707" max="8707" width="17.875" style="98" customWidth="1"/>
    <col min="8708" max="8708" width="19.25" style="98" customWidth="1"/>
    <col min="8709" max="8958" width="9" style="98"/>
    <col min="8959" max="8959" width="8" style="98" customWidth="1"/>
    <col min="8960" max="8960" width="31.5" style="98" customWidth="1"/>
    <col min="8961" max="8961" width="18.875" style="98" customWidth="1"/>
    <col min="8962" max="8962" width="18.75" style="98" customWidth="1"/>
    <col min="8963" max="8963" width="17.875" style="98" customWidth="1"/>
    <col min="8964" max="8964" width="19.25" style="98" customWidth="1"/>
    <col min="8965" max="9214" width="9" style="98"/>
    <col min="9215" max="9215" width="8" style="98" customWidth="1"/>
    <col min="9216" max="9216" width="31.5" style="98" customWidth="1"/>
    <col min="9217" max="9217" width="18.875" style="98" customWidth="1"/>
    <col min="9218" max="9218" width="18.75" style="98" customWidth="1"/>
    <col min="9219" max="9219" width="17.875" style="98" customWidth="1"/>
    <col min="9220" max="9220" width="19.25" style="98" customWidth="1"/>
    <col min="9221" max="9470" width="9" style="98"/>
    <col min="9471" max="9471" width="8" style="98" customWidth="1"/>
    <col min="9472" max="9472" width="31.5" style="98" customWidth="1"/>
    <col min="9473" max="9473" width="18.875" style="98" customWidth="1"/>
    <col min="9474" max="9474" width="18.75" style="98" customWidth="1"/>
    <col min="9475" max="9475" width="17.875" style="98" customWidth="1"/>
    <col min="9476" max="9476" width="19.25" style="98" customWidth="1"/>
    <col min="9477" max="9726" width="9" style="98"/>
    <col min="9727" max="9727" width="8" style="98" customWidth="1"/>
    <col min="9728" max="9728" width="31.5" style="98" customWidth="1"/>
    <col min="9729" max="9729" width="18.875" style="98" customWidth="1"/>
    <col min="9730" max="9730" width="18.75" style="98" customWidth="1"/>
    <col min="9731" max="9731" width="17.875" style="98" customWidth="1"/>
    <col min="9732" max="9732" width="19.25" style="98" customWidth="1"/>
    <col min="9733" max="9982" width="9" style="98"/>
    <col min="9983" max="9983" width="8" style="98" customWidth="1"/>
    <col min="9984" max="9984" width="31.5" style="98" customWidth="1"/>
    <col min="9985" max="9985" width="18.875" style="98" customWidth="1"/>
    <col min="9986" max="9986" width="18.75" style="98" customWidth="1"/>
    <col min="9987" max="9987" width="17.875" style="98" customWidth="1"/>
    <col min="9988" max="9988" width="19.25" style="98" customWidth="1"/>
    <col min="9989" max="10238" width="9" style="98"/>
    <col min="10239" max="10239" width="8" style="98" customWidth="1"/>
    <col min="10240" max="10240" width="31.5" style="98" customWidth="1"/>
    <col min="10241" max="10241" width="18.875" style="98" customWidth="1"/>
    <col min="10242" max="10242" width="18.75" style="98" customWidth="1"/>
    <col min="10243" max="10243" width="17.875" style="98" customWidth="1"/>
    <col min="10244" max="10244" width="19.25" style="98" customWidth="1"/>
    <col min="10245" max="10494" width="9" style="98"/>
    <col min="10495" max="10495" width="8" style="98" customWidth="1"/>
    <col min="10496" max="10496" width="31.5" style="98" customWidth="1"/>
    <col min="10497" max="10497" width="18.875" style="98" customWidth="1"/>
    <col min="10498" max="10498" width="18.75" style="98" customWidth="1"/>
    <col min="10499" max="10499" width="17.875" style="98" customWidth="1"/>
    <col min="10500" max="10500" width="19.25" style="98" customWidth="1"/>
    <col min="10501" max="10750" width="9" style="98"/>
    <col min="10751" max="10751" width="8" style="98" customWidth="1"/>
    <col min="10752" max="10752" width="31.5" style="98" customWidth="1"/>
    <col min="10753" max="10753" width="18.875" style="98" customWidth="1"/>
    <col min="10754" max="10754" width="18.75" style="98" customWidth="1"/>
    <col min="10755" max="10755" width="17.875" style="98" customWidth="1"/>
    <col min="10756" max="10756" width="19.25" style="98" customWidth="1"/>
    <col min="10757" max="11006" width="9" style="98"/>
    <col min="11007" max="11007" width="8" style="98" customWidth="1"/>
    <col min="11008" max="11008" width="31.5" style="98" customWidth="1"/>
    <col min="11009" max="11009" width="18.875" style="98" customWidth="1"/>
    <col min="11010" max="11010" width="18.75" style="98" customWidth="1"/>
    <col min="11011" max="11011" width="17.875" style="98" customWidth="1"/>
    <col min="11012" max="11012" width="19.25" style="98" customWidth="1"/>
    <col min="11013" max="11262" width="9" style="98"/>
    <col min="11263" max="11263" width="8" style="98" customWidth="1"/>
    <col min="11264" max="11264" width="31.5" style="98" customWidth="1"/>
    <col min="11265" max="11265" width="18.875" style="98" customWidth="1"/>
    <col min="11266" max="11266" width="18.75" style="98" customWidth="1"/>
    <col min="11267" max="11267" width="17.875" style="98" customWidth="1"/>
    <col min="11268" max="11268" width="19.25" style="98" customWidth="1"/>
    <col min="11269" max="11518" width="9" style="98"/>
    <col min="11519" max="11519" width="8" style="98" customWidth="1"/>
    <col min="11520" max="11520" width="31.5" style="98" customWidth="1"/>
    <col min="11521" max="11521" width="18.875" style="98" customWidth="1"/>
    <col min="11522" max="11522" width="18.75" style="98" customWidth="1"/>
    <col min="11523" max="11523" width="17.875" style="98" customWidth="1"/>
    <col min="11524" max="11524" width="19.25" style="98" customWidth="1"/>
    <col min="11525" max="11774" width="9" style="98"/>
    <col min="11775" max="11775" width="8" style="98" customWidth="1"/>
    <col min="11776" max="11776" width="31.5" style="98" customWidth="1"/>
    <col min="11777" max="11777" width="18.875" style="98" customWidth="1"/>
    <col min="11778" max="11778" width="18.75" style="98" customWidth="1"/>
    <col min="11779" max="11779" width="17.875" style="98" customWidth="1"/>
    <col min="11780" max="11780" width="19.25" style="98" customWidth="1"/>
    <col min="11781" max="12030" width="9" style="98"/>
    <col min="12031" max="12031" width="8" style="98" customWidth="1"/>
    <col min="12032" max="12032" width="31.5" style="98" customWidth="1"/>
    <col min="12033" max="12033" width="18.875" style="98" customWidth="1"/>
    <col min="12034" max="12034" width="18.75" style="98" customWidth="1"/>
    <col min="12035" max="12035" width="17.875" style="98" customWidth="1"/>
    <col min="12036" max="12036" width="19.25" style="98" customWidth="1"/>
    <col min="12037" max="12286" width="9" style="98"/>
    <col min="12287" max="12287" width="8" style="98" customWidth="1"/>
    <col min="12288" max="12288" width="31.5" style="98" customWidth="1"/>
    <col min="12289" max="12289" width="18.875" style="98" customWidth="1"/>
    <col min="12290" max="12290" width="18.75" style="98" customWidth="1"/>
    <col min="12291" max="12291" width="17.875" style="98" customWidth="1"/>
    <col min="12292" max="12292" width="19.25" style="98" customWidth="1"/>
    <col min="12293" max="12542" width="9" style="98"/>
    <col min="12543" max="12543" width="8" style="98" customWidth="1"/>
    <col min="12544" max="12544" width="31.5" style="98" customWidth="1"/>
    <col min="12545" max="12545" width="18.875" style="98" customWidth="1"/>
    <col min="12546" max="12546" width="18.75" style="98" customWidth="1"/>
    <col min="12547" max="12547" width="17.875" style="98" customWidth="1"/>
    <col min="12548" max="12548" width="19.25" style="98" customWidth="1"/>
    <col min="12549" max="12798" width="9" style="98"/>
    <col min="12799" max="12799" width="8" style="98" customWidth="1"/>
    <col min="12800" max="12800" width="31.5" style="98" customWidth="1"/>
    <col min="12801" max="12801" width="18.875" style="98" customWidth="1"/>
    <col min="12802" max="12802" width="18.75" style="98" customWidth="1"/>
    <col min="12803" max="12803" width="17.875" style="98" customWidth="1"/>
    <col min="12804" max="12804" width="19.25" style="98" customWidth="1"/>
    <col min="12805" max="13054" width="9" style="98"/>
    <col min="13055" max="13055" width="8" style="98" customWidth="1"/>
    <col min="13056" max="13056" width="31.5" style="98" customWidth="1"/>
    <col min="13057" max="13057" width="18.875" style="98" customWidth="1"/>
    <col min="13058" max="13058" width="18.75" style="98" customWidth="1"/>
    <col min="13059" max="13059" width="17.875" style="98" customWidth="1"/>
    <col min="13060" max="13060" width="19.25" style="98" customWidth="1"/>
    <col min="13061" max="13310" width="9" style="98"/>
    <col min="13311" max="13311" width="8" style="98" customWidth="1"/>
    <col min="13312" max="13312" width="31.5" style="98" customWidth="1"/>
    <col min="13313" max="13313" width="18.875" style="98" customWidth="1"/>
    <col min="13314" max="13314" width="18.75" style="98" customWidth="1"/>
    <col min="13315" max="13315" width="17.875" style="98" customWidth="1"/>
    <col min="13316" max="13316" width="19.25" style="98" customWidth="1"/>
    <col min="13317" max="13566" width="9" style="98"/>
    <col min="13567" max="13567" width="8" style="98" customWidth="1"/>
    <col min="13568" max="13568" width="31.5" style="98" customWidth="1"/>
    <col min="13569" max="13569" width="18.875" style="98" customWidth="1"/>
    <col min="13570" max="13570" width="18.75" style="98" customWidth="1"/>
    <col min="13571" max="13571" width="17.875" style="98" customWidth="1"/>
    <col min="13572" max="13572" width="19.25" style="98" customWidth="1"/>
    <col min="13573" max="13822" width="9" style="98"/>
    <col min="13823" max="13823" width="8" style="98" customWidth="1"/>
    <col min="13824" max="13824" width="31.5" style="98" customWidth="1"/>
    <col min="13825" max="13825" width="18.875" style="98" customWidth="1"/>
    <col min="13826" max="13826" width="18.75" style="98" customWidth="1"/>
    <col min="13827" max="13827" width="17.875" style="98" customWidth="1"/>
    <col min="13828" max="13828" width="19.25" style="98" customWidth="1"/>
    <col min="13829" max="14078" width="9" style="98"/>
    <col min="14079" max="14079" width="8" style="98" customWidth="1"/>
    <col min="14080" max="14080" width="31.5" style="98" customWidth="1"/>
    <col min="14081" max="14081" width="18.875" style="98" customWidth="1"/>
    <col min="14082" max="14082" width="18.75" style="98" customWidth="1"/>
    <col min="14083" max="14083" width="17.875" style="98" customWidth="1"/>
    <col min="14084" max="14084" width="19.25" style="98" customWidth="1"/>
    <col min="14085" max="14334" width="9" style="98"/>
    <col min="14335" max="14335" width="8" style="98" customWidth="1"/>
    <col min="14336" max="14336" width="31.5" style="98" customWidth="1"/>
    <col min="14337" max="14337" width="18.875" style="98" customWidth="1"/>
    <col min="14338" max="14338" width="18.75" style="98" customWidth="1"/>
    <col min="14339" max="14339" width="17.875" style="98" customWidth="1"/>
    <col min="14340" max="14340" width="19.25" style="98" customWidth="1"/>
    <col min="14341" max="14590" width="9" style="98"/>
    <col min="14591" max="14591" width="8" style="98" customWidth="1"/>
    <col min="14592" max="14592" width="31.5" style="98" customWidth="1"/>
    <col min="14593" max="14593" width="18.875" style="98" customWidth="1"/>
    <col min="14594" max="14594" width="18.75" style="98" customWidth="1"/>
    <col min="14595" max="14595" width="17.875" style="98" customWidth="1"/>
    <col min="14596" max="14596" width="19.25" style="98" customWidth="1"/>
    <col min="14597" max="14846" width="9" style="98"/>
    <col min="14847" max="14847" width="8" style="98" customWidth="1"/>
    <col min="14848" max="14848" width="31.5" style="98" customWidth="1"/>
    <col min="14849" max="14849" width="18.875" style="98" customWidth="1"/>
    <col min="14850" max="14850" width="18.75" style="98" customWidth="1"/>
    <col min="14851" max="14851" width="17.875" style="98" customWidth="1"/>
    <col min="14852" max="14852" width="19.25" style="98" customWidth="1"/>
    <col min="14853" max="15102" width="9" style="98"/>
    <col min="15103" max="15103" width="8" style="98" customWidth="1"/>
    <col min="15104" max="15104" width="31.5" style="98" customWidth="1"/>
    <col min="15105" max="15105" width="18.875" style="98" customWidth="1"/>
    <col min="15106" max="15106" width="18.75" style="98" customWidth="1"/>
    <col min="15107" max="15107" width="17.875" style="98" customWidth="1"/>
    <col min="15108" max="15108" width="19.25" style="98" customWidth="1"/>
    <col min="15109" max="15358" width="9" style="98"/>
    <col min="15359" max="15359" width="8" style="98" customWidth="1"/>
    <col min="15360" max="15360" width="31.5" style="98" customWidth="1"/>
    <col min="15361" max="15361" width="18.875" style="98" customWidth="1"/>
    <col min="15362" max="15362" width="18.75" style="98" customWidth="1"/>
    <col min="15363" max="15363" width="17.875" style="98" customWidth="1"/>
    <col min="15364" max="15364" width="19.25" style="98" customWidth="1"/>
    <col min="15365" max="15614" width="9" style="98"/>
    <col min="15615" max="15615" width="8" style="98" customWidth="1"/>
    <col min="15616" max="15616" width="31.5" style="98" customWidth="1"/>
    <col min="15617" max="15617" width="18.875" style="98" customWidth="1"/>
    <col min="15618" max="15618" width="18.75" style="98" customWidth="1"/>
    <col min="15619" max="15619" width="17.875" style="98" customWidth="1"/>
    <col min="15620" max="15620" width="19.25" style="98" customWidth="1"/>
    <col min="15621" max="15870" width="9" style="98"/>
    <col min="15871" max="15871" width="8" style="98" customWidth="1"/>
    <col min="15872" max="15872" width="31.5" style="98" customWidth="1"/>
    <col min="15873" max="15873" width="18.875" style="98" customWidth="1"/>
    <col min="15874" max="15874" width="18.75" style="98" customWidth="1"/>
    <col min="15875" max="15875" width="17.875" style="98" customWidth="1"/>
    <col min="15876" max="15876" width="19.25" style="98" customWidth="1"/>
    <col min="15877" max="16126" width="9" style="98"/>
    <col min="16127" max="16127" width="8" style="98" customWidth="1"/>
    <col min="16128" max="16128" width="31.5" style="98" customWidth="1"/>
    <col min="16129" max="16129" width="18.875" style="98" customWidth="1"/>
    <col min="16130" max="16130" width="18.75" style="98" customWidth="1"/>
    <col min="16131" max="16131" width="17.875" style="98" customWidth="1"/>
    <col min="16132" max="16132" width="19.25" style="98" customWidth="1"/>
    <col min="16133" max="16384" width="9" style="98"/>
  </cols>
  <sheetData>
    <row r="1" spans="1:5" ht="30.75" customHeight="1" thickBot="1">
      <c r="A1" s="158"/>
      <c r="B1" s="159"/>
      <c r="C1" s="159"/>
      <c r="D1" s="159"/>
      <c r="E1" s="159"/>
    </row>
    <row r="2" spans="1:5" ht="60" customHeight="1" thickBot="1">
      <c r="A2" s="146" t="s">
        <v>202</v>
      </c>
      <c r="B2" s="147"/>
      <c r="C2" s="147"/>
      <c r="D2" s="147"/>
      <c r="E2" s="148"/>
    </row>
    <row r="3" spans="1:5" ht="15.75" customHeight="1">
      <c r="A3" s="149" t="s">
        <v>82</v>
      </c>
      <c r="B3" s="151" t="s">
        <v>83</v>
      </c>
      <c r="C3" s="153" t="s">
        <v>112</v>
      </c>
      <c r="D3" s="153" t="s">
        <v>113</v>
      </c>
      <c r="E3" s="156" t="s">
        <v>114</v>
      </c>
    </row>
    <row r="4" spans="1:5" ht="29.25" customHeight="1" thickBot="1">
      <c r="A4" s="150"/>
      <c r="B4" s="152"/>
      <c r="C4" s="154"/>
      <c r="D4" s="155"/>
      <c r="E4" s="157"/>
    </row>
    <row r="5" spans="1:5" ht="15.75" thickBot="1">
      <c r="A5" s="140"/>
      <c r="B5" s="141"/>
      <c r="C5" s="141"/>
      <c r="D5" s="141"/>
      <c r="E5" s="141"/>
    </row>
    <row r="6" spans="1:5" ht="15.75" thickBot="1">
      <c r="A6" s="78"/>
      <c r="B6" s="79" t="s">
        <v>30</v>
      </c>
      <c r="C6" s="80">
        <f>SUM(C7:C8)</f>
        <v>10851.61</v>
      </c>
      <c r="D6" s="80">
        <f>SUM(D7:D8)</f>
        <v>14234.905500000001</v>
      </c>
      <c r="E6" s="80">
        <f>SUM(E7:E8)</f>
        <v>17787.693000000003</v>
      </c>
    </row>
    <row r="7" spans="1:5" ht="25.5">
      <c r="A7" s="81">
        <v>4011</v>
      </c>
      <c r="B7" s="82" t="s">
        <v>115</v>
      </c>
      <c r="C7" s="83">
        <v>3259.27</v>
      </c>
      <c r="D7" s="83">
        <v>4535.227100000001</v>
      </c>
      <c r="E7" s="83">
        <v>10001.992000000002</v>
      </c>
    </row>
    <row r="8" spans="1:5" ht="15.75" thickBot="1">
      <c r="A8" s="84">
        <v>40111</v>
      </c>
      <c r="B8" s="85" t="s">
        <v>116</v>
      </c>
      <c r="C8" s="86">
        <v>7592.34</v>
      </c>
      <c r="D8" s="86">
        <v>9699.6783999999989</v>
      </c>
      <c r="E8" s="120">
        <v>7785.7010000000018</v>
      </c>
    </row>
    <row r="9" spans="1:5" ht="15.75" thickBot="1">
      <c r="A9" s="140"/>
      <c r="B9" s="141"/>
      <c r="C9" s="141"/>
      <c r="D9" s="141"/>
      <c r="E9" s="141"/>
    </row>
    <row r="10" spans="1:5" ht="15.75" thickBot="1">
      <c r="A10" s="78"/>
      <c r="B10" s="79" t="s">
        <v>31</v>
      </c>
      <c r="C10" s="80">
        <f>C11+C12+C13</f>
        <v>15834.480000000001</v>
      </c>
      <c r="D10" s="80">
        <f>D11+D12+D13</f>
        <v>19574.990000000002</v>
      </c>
      <c r="E10" s="80">
        <f>E11+E12+E13</f>
        <v>23797.207719999999</v>
      </c>
    </row>
    <row r="11" spans="1:5" ht="25.5">
      <c r="A11" s="87">
        <v>4010</v>
      </c>
      <c r="B11" s="88" t="s">
        <v>117</v>
      </c>
      <c r="C11" s="89">
        <v>7896.31</v>
      </c>
      <c r="D11" s="89">
        <v>10012.549999999999</v>
      </c>
      <c r="E11" s="121">
        <v>11097.412039999997</v>
      </c>
    </row>
    <row r="12" spans="1:5" ht="15">
      <c r="A12" s="81">
        <v>40101</v>
      </c>
      <c r="B12" s="82" t="s">
        <v>118</v>
      </c>
      <c r="C12" s="83">
        <v>6499.57</v>
      </c>
      <c r="D12" s="83">
        <v>8151.54</v>
      </c>
      <c r="E12" s="83">
        <v>10393.07368</v>
      </c>
    </row>
    <row r="13" spans="1:5" ht="15.75" thickBot="1">
      <c r="A13" s="81">
        <v>40102</v>
      </c>
      <c r="B13" s="82" t="s">
        <v>119</v>
      </c>
      <c r="C13" s="83">
        <v>1438.6</v>
      </c>
      <c r="D13" s="83">
        <v>1410.9</v>
      </c>
      <c r="E13" s="83">
        <v>2306.7220000000002</v>
      </c>
    </row>
    <row r="14" spans="1:5" ht="15.75" thickBot="1">
      <c r="A14" s="140"/>
      <c r="B14" s="141"/>
      <c r="C14" s="141"/>
      <c r="D14" s="141"/>
      <c r="E14" s="141"/>
    </row>
    <row r="15" spans="1:5" ht="15">
      <c r="A15" s="116"/>
      <c r="B15" s="117" t="s">
        <v>33</v>
      </c>
      <c r="C15" s="118">
        <f>SUM(C16:C21)</f>
        <v>8220.01</v>
      </c>
      <c r="D15" s="118">
        <f>SUM(D16:D21)+0.01</f>
        <v>5475.6021000000001</v>
      </c>
      <c r="E15" s="118">
        <f t="shared" ref="D15:E15" si="0">SUM(E16:E21)</f>
        <v>11716.527680000001</v>
      </c>
    </row>
    <row r="16" spans="1:5" ht="25.5">
      <c r="A16" s="119">
        <v>4000</v>
      </c>
      <c r="B16" s="96" t="s">
        <v>120</v>
      </c>
      <c r="C16" s="97">
        <v>2849.49</v>
      </c>
      <c r="D16" s="97">
        <v>3219.6086</v>
      </c>
      <c r="E16" s="97">
        <v>4465.8673400000007</v>
      </c>
    </row>
    <row r="17" spans="1:5" ht="25.5">
      <c r="A17" s="119">
        <v>4001</v>
      </c>
      <c r="B17" s="96" t="s">
        <v>121</v>
      </c>
      <c r="C17" s="97">
        <v>452.61</v>
      </c>
      <c r="D17" s="97">
        <v>536.12350000000015</v>
      </c>
      <c r="E17" s="97">
        <v>797.56732</v>
      </c>
    </row>
    <row r="18" spans="1:5" ht="15">
      <c r="A18" s="119">
        <v>4018</v>
      </c>
      <c r="B18" s="96" t="s">
        <v>220</v>
      </c>
      <c r="C18" s="97"/>
      <c r="D18" s="97"/>
      <c r="E18" s="97">
        <v>565.07748000000015</v>
      </c>
    </row>
    <row r="19" spans="1:5" ht="15">
      <c r="A19" s="119">
        <v>4019</v>
      </c>
      <c r="B19" s="96" t="s">
        <v>206</v>
      </c>
      <c r="C19" s="97"/>
      <c r="D19" s="97"/>
      <c r="E19" s="97">
        <v>478.87554000000006</v>
      </c>
    </row>
    <row r="20" spans="1:5" ht="15">
      <c r="A20" s="119">
        <v>4051</v>
      </c>
      <c r="B20" s="96" t="s">
        <v>207</v>
      </c>
      <c r="C20" s="97">
        <v>4917.91</v>
      </c>
      <c r="D20" s="97">
        <v>1719.86</v>
      </c>
      <c r="E20" s="122">
        <v>5409.14</v>
      </c>
    </row>
    <row r="21" spans="1:5" ht="15.75" thickBot="1">
      <c r="A21" s="111"/>
      <c r="B21" s="112"/>
      <c r="C21" s="113"/>
      <c r="D21" s="113"/>
      <c r="E21" s="97"/>
    </row>
    <row r="22" spans="1:5" ht="15.75" thickBot="1">
      <c r="A22" s="90"/>
      <c r="B22" s="91"/>
      <c r="C22" s="114"/>
      <c r="D22" s="114"/>
      <c r="E22" s="114"/>
    </row>
    <row r="23" spans="1:5" ht="15.75" thickBot="1">
      <c r="A23" s="140"/>
      <c r="B23" s="141"/>
      <c r="C23" s="141"/>
      <c r="D23" s="141"/>
      <c r="E23" s="141"/>
    </row>
    <row r="24" spans="1:5" ht="15.75" thickBot="1">
      <c r="A24" s="78"/>
      <c r="B24" s="79" t="s">
        <v>35</v>
      </c>
      <c r="C24" s="93">
        <f>SUM(C25:C28)</f>
        <v>47546.1</v>
      </c>
      <c r="D24" s="80">
        <f>D25+D26+D27+D28</f>
        <v>62267.537199999999</v>
      </c>
      <c r="E24" s="80">
        <f>E25+E26+E27+E28</f>
        <v>69766.99246132921</v>
      </c>
    </row>
    <row r="25" spans="1:5" ht="15">
      <c r="A25" s="81">
        <v>4070</v>
      </c>
      <c r="B25" s="82" t="s">
        <v>122</v>
      </c>
      <c r="C25" s="83">
        <v>30529.38</v>
      </c>
      <c r="D25" s="83">
        <v>40763.715100000001</v>
      </c>
      <c r="E25" s="115">
        <v>41808.675750862305</v>
      </c>
    </row>
    <row r="26" spans="1:5" ht="15">
      <c r="A26" s="81">
        <v>4071</v>
      </c>
      <c r="B26" s="82" t="s">
        <v>123</v>
      </c>
      <c r="C26" s="83">
        <v>16166.16</v>
      </c>
      <c r="D26" s="83">
        <v>20565.656800000001</v>
      </c>
      <c r="E26" s="83">
        <v>26870.466395479205</v>
      </c>
    </row>
    <row r="27" spans="1:5" ht="15">
      <c r="A27" s="81">
        <v>4075</v>
      </c>
      <c r="B27" s="82" t="s">
        <v>124</v>
      </c>
      <c r="C27" s="83">
        <v>378.07</v>
      </c>
      <c r="D27" s="83">
        <v>417.0111</v>
      </c>
      <c r="E27" s="83">
        <v>484.64794068774387</v>
      </c>
    </row>
    <row r="28" spans="1:5" ht="15.75" thickBot="1">
      <c r="A28" s="81">
        <v>4076</v>
      </c>
      <c r="B28" s="82" t="s">
        <v>124</v>
      </c>
      <c r="C28" s="83">
        <v>472.49</v>
      </c>
      <c r="D28" s="83">
        <v>521.15419999999995</v>
      </c>
      <c r="E28" s="83">
        <v>603.20237429996507</v>
      </c>
    </row>
    <row r="29" spans="1:5" ht="15.75" thickBot="1">
      <c r="A29" s="90"/>
      <c r="B29" s="91"/>
      <c r="C29" s="114"/>
      <c r="D29" s="114"/>
      <c r="E29" s="114"/>
    </row>
    <row r="30" spans="1:5" ht="15.75" thickBot="1">
      <c r="A30" s="78"/>
      <c r="B30" s="79" t="s">
        <v>125</v>
      </c>
      <c r="C30" s="93">
        <f>SUM(C31:C34)</f>
        <v>10224</v>
      </c>
      <c r="D30" s="80">
        <f>D31+D32+D33+D34</f>
        <v>11128.085600000002</v>
      </c>
      <c r="E30" s="80">
        <f>E31+E32+E33+E34</f>
        <v>13650.003508039472</v>
      </c>
    </row>
    <row r="31" spans="1:5" ht="15">
      <c r="A31" s="81">
        <v>4100</v>
      </c>
      <c r="B31" s="82" t="s">
        <v>126</v>
      </c>
      <c r="C31" s="83">
        <v>5552.75</v>
      </c>
      <c r="D31" s="83">
        <v>5873.4761000000008</v>
      </c>
      <c r="E31" s="83">
        <v>7863.3316781161802</v>
      </c>
    </row>
    <row r="32" spans="1:5" ht="15">
      <c r="A32" s="81">
        <v>41001</v>
      </c>
      <c r="B32" s="82" t="s">
        <v>127</v>
      </c>
      <c r="C32" s="83">
        <v>3472.07</v>
      </c>
      <c r="D32" s="83">
        <v>4016.7157999999999</v>
      </c>
      <c r="E32" s="83">
        <v>4647.2396435522414</v>
      </c>
    </row>
    <row r="33" spans="1:5" ht="15">
      <c r="A33" s="81">
        <v>4101</v>
      </c>
      <c r="B33" s="82" t="s">
        <v>128</v>
      </c>
      <c r="C33" s="83">
        <v>1186.67</v>
      </c>
      <c r="D33" s="83">
        <v>1223.652</v>
      </c>
      <c r="E33" s="83">
        <v>1120.7541863710501</v>
      </c>
    </row>
    <row r="34" spans="1:5" ht="15.75" thickBot="1">
      <c r="A34" s="81">
        <v>4108</v>
      </c>
      <c r="B34" s="82" t="s">
        <v>129</v>
      </c>
      <c r="C34" s="83">
        <v>12.51</v>
      </c>
      <c r="D34" s="83">
        <v>14.2417</v>
      </c>
      <c r="E34" s="83">
        <v>18.678000000000001</v>
      </c>
    </row>
    <row r="35" spans="1:5" ht="15.75" thickBot="1">
      <c r="A35" s="140"/>
      <c r="B35" s="141"/>
      <c r="C35" s="141"/>
      <c r="D35" s="141"/>
      <c r="E35" s="141"/>
    </row>
    <row r="36" spans="1:5" ht="15.75" thickBot="1">
      <c r="A36" s="78"/>
      <c r="B36" s="79" t="s">
        <v>41</v>
      </c>
      <c r="C36" s="93">
        <f>SUM(C37:C52)</f>
        <v>131625.9</v>
      </c>
      <c r="D36" s="80">
        <f t="shared" ref="D36:E36" si="1">SUM(D37:D52)</f>
        <v>164248.424</v>
      </c>
      <c r="E36" s="80">
        <f t="shared" si="1"/>
        <v>223869.06751635915</v>
      </c>
    </row>
    <row r="37" spans="1:5" ht="15">
      <c r="A37" s="81">
        <v>4120</v>
      </c>
      <c r="B37" s="82" t="s">
        <v>130</v>
      </c>
      <c r="C37" s="83">
        <v>18454.099999999999</v>
      </c>
      <c r="D37" s="83">
        <v>20263.510199999997</v>
      </c>
      <c r="E37" s="83">
        <v>32616.164852485501</v>
      </c>
    </row>
    <row r="38" spans="1:5" ht="15">
      <c r="A38" s="81">
        <v>41201</v>
      </c>
      <c r="B38" s="82" t="s">
        <v>131</v>
      </c>
      <c r="C38" s="83">
        <v>6624</v>
      </c>
      <c r="D38" s="83">
        <v>6497.04</v>
      </c>
      <c r="E38" s="83">
        <v>8494.4526612000009</v>
      </c>
    </row>
    <row r="39" spans="1:5" ht="15">
      <c r="A39" s="81">
        <v>41202</v>
      </c>
      <c r="B39" s="82" t="s">
        <v>132</v>
      </c>
      <c r="C39" s="83">
        <v>4236</v>
      </c>
      <c r="D39" s="83">
        <v>4154.8100000000004</v>
      </c>
      <c r="E39" s="83">
        <v>5453.2072380499994</v>
      </c>
    </row>
    <row r="40" spans="1:5" ht="15">
      <c r="A40" s="81">
        <v>41203</v>
      </c>
      <c r="B40" s="82" t="s">
        <v>133</v>
      </c>
      <c r="C40" s="83">
        <v>8875.5</v>
      </c>
      <c r="D40" s="83">
        <v>10363.485000000001</v>
      </c>
      <c r="E40" s="83">
        <v>11048.400000000001</v>
      </c>
    </row>
    <row r="41" spans="1:5" ht="15">
      <c r="A41" s="81">
        <v>4122</v>
      </c>
      <c r="B41" s="82" t="s">
        <v>134</v>
      </c>
      <c r="C41" s="83">
        <v>53835.1</v>
      </c>
      <c r="D41" s="83">
        <v>69873.054400000008</v>
      </c>
      <c r="E41" s="83">
        <v>101985.57600000002</v>
      </c>
    </row>
    <row r="42" spans="1:5" ht="25.5">
      <c r="A42" s="81">
        <v>4123</v>
      </c>
      <c r="B42" s="82" t="s">
        <v>135</v>
      </c>
      <c r="C42" s="83">
        <v>22461.99</v>
      </c>
      <c r="D42" s="83">
        <v>27649.388500000001</v>
      </c>
      <c r="E42" s="83">
        <v>35465.796740000005</v>
      </c>
    </row>
    <row r="43" spans="1:5" ht="15">
      <c r="A43" s="81">
        <v>41230</v>
      </c>
      <c r="B43" s="82" t="s">
        <v>208</v>
      </c>
      <c r="C43" s="83"/>
      <c r="D43" s="83"/>
      <c r="E43" s="83">
        <v>1010.8260359999998</v>
      </c>
    </row>
    <row r="44" spans="1:5" ht="25.5">
      <c r="A44" s="81">
        <v>41231</v>
      </c>
      <c r="B44" s="82" t="s">
        <v>136</v>
      </c>
      <c r="C44" s="83">
        <v>5858.44</v>
      </c>
      <c r="D44" s="83">
        <v>6198.9808000000012</v>
      </c>
      <c r="E44" s="83">
        <v>9807.0776584704017</v>
      </c>
    </row>
    <row r="45" spans="1:5" ht="15">
      <c r="A45" s="81">
        <v>4124</v>
      </c>
      <c r="B45" s="82" t="s">
        <v>137</v>
      </c>
      <c r="C45" s="83">
        <v>213.2</v>
      </c>
      <c r="D45" s="83">
        <v>228.124</v>
      </c>
      <c r="E45" s="83">
        <v>232.48331920000001</v>
      </c>
    </row>
    <row r="46" spans="1:5" ht="25.5">
      <c r="A46" s="81">
        <v>4125</v>
      </c>
      <c r="B46" s="82" t="s">
        <v>138</v>
      </c>
      <c r="C46" s="83">
        <v>7.46</v>
      </c>
      <c r="D46" s="83">
        <v>35.588200000000001</v>
      </c>
      <c r="E46" s="83">
        <v>307.86242587099997</v>
      </c>
    </row>
    <row r="47" spans="1:5" ht="25.5">
      <c r="A47" s="81">
        <v>4126</v>
      </c>
      <c r="B47" s="82" t="s">
        <v>138</v>
      </c>
      <c r="C47" s="83">
        <v>9.3000000000000007</v>
      </c>
      <c r="D47" s="83">
        <v>44.447800000000001</v>
      </c>
      <c r="E47" s="83">
        <v>384.69263142859995</v>
      </c>
    </row>
    <row r="48" spans="1:5" ht="15">
      <c r="A48" s="81">
        <v>4127</v>
      </c>
      <c r="B48" s="82" t="s">
        <v>139</v>
      </c>
      <c r="C48" s="83">
        <v>4735.3999999999996</v>
      </c>
      <c r="D48" s="83">
        <v>6305.3173999999999</v>
      </c>
      <c r="E48" s="115">
        <v>7030.7058236535995</v>
      </c>
    </row>
    <row r="49" spans="1:5" ht="15">
      <c r="A49" s="81">
        <v>4128</v>
      </c>
      <c r="B49" s="82" t="s">
        <v>140</v>
      </c>
      <c r="C49" s="83">
        <v>302.43</v>
      </c>
      <c r="D49" s="83">
        <v>6181.4863000000005</v>
      </c>
      <c r="E49" s="83">
        <v>367.48800000000006</v>
      </c>
    </row>
    <row r="50" spans="1:5" ht="25.5">
      <c r="A50" s="81">
        <v>41280</v>
      </c>
      <c r="B50" s="82" t="s">
        <v>209</v>
      </c>
      <c r="C50" s="83">
        <v>0</v>
      </c>
      <c r="D50" s="83">
        <v>0</v>
      </c>
      <c r="E50" s="83">
        <v>1606.4619999999998</v>
      </c>
    </row>
    <row r="51" spans="1:5" ht="15">
      <c r="A51" s="81">
        <v>4129</v>
      </c>
      <c r="B51" s="82" t="s">
        <v>141</v>
      </c>
      <c r="C51" s="83">
        <v>4307.33</v>
      </c>
      <c r="D51" s="83">
        <v>4678.3182000000006</v>
      </c>
      <c r="E51" s="83">
        <v>5721.5631000000012</v>
      </c>
    </row>
    <row r="52" spans="1:5" ht="15.75" thickBot="1">
      <c r="A52" s="81">
        <v>41291</v>
      </c>
      <c r="B52" s="82" t="s">
        <v>142</v>
      </c>
      <c r="C52" s="83">
        <v>1705.65</v>
      </c>
      <c r="D52" s="83">
        <v>1774.8732000000002</v>
      </c>
      <c r="E52" s="83">
        <v>2336.3090299999999</v>
      </c>
    </row>
    <row r="53" spans="1:5" ht="15.75" thickBot="1">
      <c r="A53" s="90"/>
      <c r="B53" s="91"/>
      <c r="C53" s="114"/>
      <c r="D53" s="114"/>
      <c r="E53" s="114"/>
    </row>
    <row r="54" spans="1:5" ht="15.75" thickBot="1">
      <c r="A54" s="78"/>
      <c r="B54" s="79" t="s">
        <v>45</v>
      </c>
      <c r="C54" s="93">
        <f>SUM(C55:C85)</f>
        <v>118493.97000000002</v>
      </c>
      <c r="D54" s="93">
        <f>SUM(D55:D85)</f>
        <v>133621.29010000001</v>
      </c>
      <c r="E54" s="93">
        <f>SUM(E55:E85)</f>
        <v>145274.7176932322</v>
      </c>
    </row>
    <row r="55" spans="1:5" ht="15">
      <c r="A55" s="81">
        <v>4014</v>
      </c>
      <c r="B55" s="82" t="s">
        <v>143</v>
      </c>
      <c r="C55" s="83">
        <v>1216.24</v>
      </c>
      <c r="D55" s="83">
        <v>1306.4486000000002</v>
      </c>
      <c r="E55" s="115">
        <v>1769.9197999999999</v>
      </c>
    </row>
    <row r="56" spans="1:5" ht="15">
      <c r="A56" s="81">
        <v>4015</v>
      </c>
      <c r="B56" s="82" t="s">
        <v>144</v>
      </c>
      <c r="C56" s="83">
        <v>3509.39</v>
      </c>
      <c r="D56" s="83">
        <v>4270.3272000000006</v>
      </c>
      <c r="E56" s="115">
        <v>5018.9012086059001</v>
      </c>
    </row>
    <row r="57" spans="1:5" ht="15">
      <c r="A57" s="81">
        <v>40151</v>
      </c>
      <c r="B57" s="82" t="s">
        <v>145</v>
      </c>
      <c r="C57" s="83">
        <v>3629.13</v>
      </c>
      <c r="D57" s="83">
        <v>4677.3658999999998</v>
      </c>
      <c r="E57" s="115">
        <v>5356.672330818601</v>
      </c>
    </row>
    <row r="58" spans="1:5" ht="15">
      <c r="A58" s="81">
        <v>4017</v>
      </c>
      <c r="B58" s="82" t="s">
        <v>146</v>
      </c>
      <c r="C58" s="83">
        <v>762.05</v>
      </c>
      <c r="D58" s="83">
        <v>508.66730000000007</v>
      </c>
      <c r="E58" s="115">
        <v>1161.0236000000002</v>
      </c>
    </row>
    <row r="59" spans="1:5" ht="15">
      <c r="A59" s="81">
        <v>4040</v>
      </c>
      <c r="B59" s="82" t="s">
        <v>147</v>
      </c>
      <c r="C59" s="83">
        <v>12840.13</v>
      </c>
      <c r="D59" s="83">
        <v>20607.119299999998</v>
      </c>
      <c r="E59" s="83">
        <v>22648.936890913854</v>
      </c>
    </row>
    <row r="60" spans="1:5" ht="15">
      <c r="A60" s="81">
        <v>4041</v>
      </c>
      <c r="B60" s="82" t="s">
        <v>210</v>
      </c>
      <c r="C60" s="83">
        <v>0</v>
      </c>
      <c r="D60" s="83">
        <v>0</v>
      </c>
      <c r="E60" s="83">
        <v>72.600000000000009</v>
      </c>
    </row>
    <row r="61" spans="1:5" ht="15">
      <c r="A61" s="81">
        <v>4045</v>
      </c>
      <c r="B61" s="82" t="s">
        <v>211</v>
      </c>
      <c r="C61" s="83">
        <v>0</v>
      </c>
      <c r="D61" s="83">
        <v>0</v>
      </c>
      <c r="E61" s="83">
        <v>236.35527213033996</v>
      </c>
    </row>
    <row r="62" spans="1:5" ht="15">
      <c r="A62" s="81">
        <v>4046</v>
      </c>
      <c r="B62" s="82" t="s">
        <v>211</v>
      </c>
      <c r="C62" s="83">
        <v>0</v>
      </c>
      <c r="D62" s="83">
        <v>0</v>
      </c>
      <c r="E62" s="83">
        <v>295.43560458412009</v>
      </c>
    </row>
    <row r="63" spans="1:5" ht="15">
      <c r="A63" s="81">
        <v>4114</v>
      </c>
      <c r="B63" s="82" t="s">
        <v>212</v>
      </c>
      <c r="C63" s="83">
        <v>0</v>
      </c>
      <c r="D63" s="83">
        <v>0</v>
      </c>
      <c r="E63" s="83">
        <v>538.9179445100001</v>
      </c>
    </row>
    <row r="64" spans="1:5" ht="15">
      <c r="A64" s="81">
        <v>4161</v>
      </c>
      <c r="B64" s="82" t="s">
        <v>148</v>
      </c>
      <c r="C64" s="83">
        <v>0</v>
      </c>
      <c r="D64" s="83">
        <v>0</v>
      </c>
      <c r="E64" s="83">
        <v>0</v>
      </c>
    </row>
    <row r="65" spans="1:5" ht="15">
      <c r="A65" s="81">
        <v>4130</v>
      </c>
      <c r="B65" s="82" t="s">
        <v>149</v>
      </c>
      <c r="C65" s="83">
        <v>63.9</v>
      </c>
      <c r="D65" s="83">
        <v>68.373000000000005</v>
      </c>
      <c r="E65" s="83">
        <v>71.357372065980002</v>
      </c>
    </row>
    <row r="66" spans="1:5" ht="15">
      <c r="A66" s="81">
        <v>4131</v>
      </c>
      <c r="B66" s="82" t="s">
        <v>149</v>
      </c>
      <c r="C66" s="83">
        <v>71.22</v>
      </c>
      <c r="D66" s="83">
        <v>76.205399999999997</v>
      </c>
      <c r="E66" s="83">
        <v>79.916661328680007</v>
      </c>
    </row>
    <row r="67" spans="1:5" ht="15">
      <c r="A67" s="81">
        <v>4140</v>
      </c>
      <c r="B67" s="82" t="s">
        <v>150</v>
      </c>
      <c r="C67" s="83">
        <v>66965.850000000006</v>
      </c>
      <c r="D67" s="83">
        <v>67121.400000000009</v>
      </c>
      <c r="E67" s="83">
        <v>68779.750379999998</v>
      </c>
    </row>
    <row r="68" spans="1:5" ht="15">
      <c r="A68" s="81">
        <v>41491</v>
      </c>
      <c r="B68" s="82" t="s">
        <v>213</v>
      </c>
      <c r="C68" s="83">
        <v>0</v>
      </c>
      <c r="D68" s="83">
        <v>0</v>
      </c>
      <c r="E68" s="83">
        <v>535.91122480830006</v>
      </c>
    </row>
    <row r="69" spans="1:5" ht="15">
      <c r="A69" s="81">
        <v>4153</v>
      </c>
      <c r="B69" s="82" t="s">
        <v>214</v>
      </c>
      <c r="C69" s="83">
        <v>0</v>
      </c>
      <c r="D69" s="83">
        <v>0</v>
      </c>
      <c r="E69" s="83">
        <v>981.62741599999993</v>
      </c>
    </row>
    <row r="70" spans="1:5" ht="15">
      <c r="A70" s="81">
        <v>4154</v>
      </c>
      <c r="B70" s="82" t="s">
        <v>215</v>
      </c>
      <c r="C70" s="83">
        <v>0</v>
      </c>
      <c r="D70" s="83">
        <v>0</v>
      </c>
      <c r="E70" s="83">
        <v>4070.0000000000005</v>
      </c>
    </row>
    <row r="71" spans="1:5" ht="15">
      <c r="A71" s="81">
        <v>4163</v>
      </c>
      <c r="B71" s="82" t="s">
        <v>152</v>
      </c>
      <c r="C71" s="83">
        <v>0</v>
      </c>
      <c r="D71" s="83">
        <v>0</v>
      </c>
      <c r="E71" s="83">
        <v>0</v>
      </c>
    </row>
    <row r="72" spans="1:5" ht="15">
      <c r="A72" s="81">
        <v>4167</v>
      </c>
      <c r="B72" s="82" t="s">
        <v>151</v>
      </c>
      <c r="C72" s="83">
        <v>237.58</v>
      </c>
      <c r="D72" s="83">
        <v>254.21060000000003</v>
      </c>
      <c r="E72" s="83">
        <v>201.55214708662004</v>
      </c>
    </row>
    <row r="73" spans="1:5" ht="15">
      <c r="A73" s="81">
        <v>4168</v>
      </c>
      <c r="B73" s="82" t="s">
        <v>204</v>
      </c>
      <c r="C73" s="83">
        <f>1166.28+6816.63</f>
        <v>7982.91</v>
      </c>
      <c r="D73" s="83">
        <v>8096.2940999999992</v>
      </c>
      <c r="E73" s="83">
        <v>4341.4139999999998</v>
      </c>
    </row>
    <row r="74" spans="1:5" ht="15">
      <c r="A74" s="81">
        <v>4170</v>
      </c>
      <c r="B74" s="82" t="s">
        <v>153</v>
      </c>
      <c r="C74" s="83">
        <v>8911.7800000000007</v>
      </c>
      <c r="D74" s="83">
        <v>9452.7331000000031</v>
      </c>
      <c r="E74" s="83">
        <v>10057.685730941201</v>
      </c>
    </row>
    <row r="75" spans="1:5" ht="15">
      <c r="A75" s="81">
        <v>4171</v>
      </c>
      <c r="B75" s="82" t="s">
        <v>154</v>
      </c>
      <c r="C75" s="83">
        <v>4898.6099999999997</v>
      </c>
      <c r="D75" s="83">
        <v>6863.226099999999</v>
      </c>
      <c r="E75" s="83">
        <v>6939.1429799999996</v>
      </c>
    </row>
    <row r="76" spans="1:5" ht="15">
      <c r="A76" s="81">
        <v>4172</v>
      </c>
      <c r="B76" s="82" t="s">
        <v>155</v>
      </c>
      <c r="C76" s="83">
        <v>1999.47</v>
      </c>
      <c r="D76" s="83">
        <v>2345.0547999999999</v>
      </c>
      <c r="E76" s="83">
        <v>2746.0887300000004</v>
      </c>
    </row>
    <row r="77" spans="1:5" ht="15">
      <c r="A77" s="81">
        <v>4176</v>
      </c>
      <c r="B77" s="82" t="s">
        <v>156</v>
      </c>
      <c r="C77" s="83">
        <v>1568</v>
      </c>
      <c r="D77" s="83">
        <v>1802.5006000000001</v>
      </c>
      <c r="E77" s="115">
        <v>1827.3375963414003</v>
      </c>
    </row>
    <row r="78" spans="1:5" ht="15">
      <c r="A78" s="81">
        <v>4177</v>
      </c>
      <c r="B78" s="82" t="s">
        <v>157</v>
      </c>
      <c r="C78" s="83">
        <v>462.45</v>
      </c>
      <c r="D78" s="83">
        <v>974.19220000000007</v>
      </c>
      <c r="E78" s="83">
        <v>1434.0932285691001</v>
      </c>
    </row>
    <row r="79" spans="1:5" ht="15">
      <c r="A79" s="81">
        <v>41770</v>
      </c>
      <c r="B79" s="82" t="s">
        <v>216</v>
      </c>
      <c r="C79" s="83">
        <v>0</v>
      </c>
      <c r="D79" s="83">
        <v>0</v>
      </c>
      <c r="E79" s="83">
        <v>1278.6686594880002</v>
      </c>
    </row>
    <row r="80" spans="1:5" ht="15">
      <c r="A80" s="81">
        <v>4178</v>
      </c>
      <c r="B80" s="82" t="s">
        <v>205</v>
      </c>
      <c r="C80" s="83">
        <v>50.88</v>
      </c>
      <c r="D80" s="83">
        <v>0</v>
      </c>
      <c r="E80" s="83">
        <v>440.62216180400009</v>
      </c>
    </row>
    <row r="81" spans="1:5" ht="25.5">
      <c r="A81" s="81">
        <v>4179</v>
      </c>
      <c r="B81" s="82" t="s">
        <v>158</v>
      </c>
      <c r="C81" s="83">
        <v>630.11</v>
      </c>
      <c r="D81" s="83">
        <v>640.66249999999991</v>
      </c>
      <c r="E81" s="83">
        <v>2587.2420200000001</v>
      </c>
    </row>
    <row r="82" spans="1:5" ht="15">
      <c r="A82" s="81">
        <v>4195</v>
      </c>
      <c r="B82" s="82" t="s">
        <v>159</v>
      </c>
      <c r="C82" s="83">
        <v>199.08</v>
      </c>
      <c r="D82" s="83">
        <v>213.01560000000003</v>
      </c>
      <c r="E82" s="83">
        <v>741.4183841196002</v>
      </c>
    </row>
    <row r="83" spans="1:5" ht="15">
      <c r="A83" s="81">
        <v>4198</v>
      </c>
      <c r="B83" s="82" t="s">
        <v>160</v>
      </c>
      <c r="C83" s="83">
        <v>115.69</v>
      </c>
      <c r="D83" s="83">
        <v>0</v>
      </c>
      <c r="E83" s="83">
        <v>0</v>
      </c>
    </row>
    <row r="84" spans="1:5" ht="15">
      <c r="A84" s="81">
        <v>4199</v>
      </c>
      <c r="B84" s="82" t="s">
        <v>161</v>
      </c>
      <c r="C84" s="83">
        <v>2379.5</v>
      </c>
      <c r="D84" s="83">
        <v>4343.4938000000002</v>
      </c>
      <c r="E84" s="83">
        <v>151.35692195327002</v>
      </c>
    </row>
    <row r="85" spans="1:5" ht="15.75" thickBot="1">
      <c r="A85" s="81">
        <v>4684</v>
      </c>
      <c r="B85" s="82" t="s">
        <v>217</v>
      </c>
      <c r="C85" s="83">
        <v>0</v>
      </c>
      <c r="D85" s="83">
        <v>0</v>
      </c>
      <c r="E85" s="83">
        <v>910.76942716320013</v>
      </c>
    </row>
    <row r="86" spans="1:5" ht="15.75" thickBot="1">
      <c r="A86" s="90"/>
      <c r="B86" s="91"/>
      <c r="C86" s="114"/>
      <c r="D86" s="114"/>
      <c r="E86" s="114"/>
    </row>
    <row r="87" spans="1:5" ht="15.75" thickBot="1">
      <c r="A87" s="78"/>
      <c r="B87" s="79" t="s">
        <v>48</v>
      </c>
      <c r="C87" s="93">
        <f>C88</f>
        <v>2197775.87</v>
      </c>
      <c r="D87" s="80">
        <f>D88</f>
        <v>2695074.9227000005</v>
      </c>
      <c r="E87" s="80">
        <f>E88</f>
        <v>3229105.6628906238</v>
      </c>
    </row>
    <row r="88" spans="1:5" ht="15.75" thickBot="1">
      <c r="A88" s="81">
        <v>4210</v>
      </c>
      <c r="B88" s="82" t="s">
        <v>162</v>
      </c>
      <c r="C88" s="83">
        <v>2197775.87</v>
      </c>
      <c r="D88" s="83">
        <v>2695074.9227000005</v>
      </c>
      <c r="E88" s="83">
        <v>3229105.6628906238</v>
      </c>
    </row>
    <row r="89" spans="1:5" ht="15.75" thickBot="1">
      <c r="A89" s="90"/>
      <c r="B89" s="91"/>
      <c r="C89" s="114"/>
      <c r="D89" s="114"/>
      <c r="E89" s="114"/>
    </row>
    <row r="90" spans="1:5" ht="15.75" thickBot="1">
      <c r="A90" s="78"/>
      <c r="B90" s="79" t="s">
        <v>50</v>
      </c>
      <c r="C90" s="93">
        <f>SUM(C91:C98)</f>
        <v>246299.34999999998</v>
      </c>
      <c r="D90" s="80">
        <f>D91+D93+D94+D95+D96+D97+D98+D92</f>
        <v>285309.65460000001</v>
      </c>
      <c r="E90" s="80">
        <f>E91+E93+E94+E95+E96+E97+E98+E92</f>
        <v>322076.48</v>
      </c>
    </row>
    <row r="91" spans="1:5" ht="15">
      <c r="A91" s="81">
        <v>4613</v>
      </c>
      <c r="B91" s="82" t="s">
        <v>163</v>
      </c>
      <c r="C91" s="83">
        <v>1422.74</v>
      </c>
      <c r="D91" s="83">
        <v>1522.3318000000002</v>
      </c>
      <c r="E91" s="83">
        <v>3300.0000000000005</v>
      </c>
    </row>
    <row r="92" spans="1:5" ht="25.5">
      <c r="A92" s="81">
        <v>46130</v>
      </c>
      <c r="B92" s="82" t="s">
        <v>164</v>
      </c>
      <c r="C92" s="83">
        <v>929.04</v>
      </c>
      <c r="D92" s="83">
        <v>994.07280000000003</v>
      </c>
      <c r="E92" s="83">
        <v>0</v>
      </c>
    </row>
    <row r="93" spans="1:5" ht="15">
      <c r="A93" s="81">
        <v>4614</v>
      </c>
      <c r="B93" s="82" t="s">
        <v>165</v>
      </c>
      <c r="C93" s="83">
        <v>2800</v>
      </c>
      <c r="D93" s="83">
        <v>2800</v>
      </c>
      <c r="E93" s="83">
        <v>1650.0000000000002</v>
      </c>
    </row>
    <row r="94" spans="1:5" ht="15">
      <c r="A94" s="81">
        <v>4615</v>
      </c>
      <c r="B94" s="82" t="s">
        <v>166</v>
      </c>
      <c r="C94" s="83">
        <v>5360</v>
      </c>
      <c r="D94" s="83">
        <v>2100</v>
      </c>
      <c r="E94" s="83">
        <v>6930.0000000000009</v>
      </c>
    </row>
    <row r="95" spans="1:5" ht="25.5">
      <c r="A95" s="81">
        <v>4616</v>
      </c>
      <c r="B95" s="82" t="s">
        <v>167</v>
      </c>
      <c r="C95" s="83">
        <v>67541.55</v>
      </c>
      <c r="D95" s="83">
        <v>73696</v>
      </c>
      <c r="E95" s="83">
        <v>90270.290000000008</v>
      </c>
    </row>
    <row r="96" spans="1:5" ht="24.75" customHeight="1">
      <c r="A96" s="95">
        <v>46161</v>
      </c>
      <c r="B96" s="96" t="s">
        <v>168</v>
      </c>
      <c r="C96" s="97">
        <v>87528.99</v>
      </c>
      <c r="D96" s="97">
        <v>105305.16</v>
      </c>
      <c r="E96" s="97">
        <v>108863.095</v>
      </c>
    </row>
    <row r="97" spans="1:5" ht="24.75" customHeight="1">
      <c r="A97" s="95">
        <v>4617</v>
      </c>
      <c r="B97" s="96" t="s">
        <v>169</v>
      </c>
      <c r="C97" s="97">
        <v>1722.49</v>
      </c>
      <c r="D97" s="97">
        <v>839.61</v>
      </c>
      <c r="E97" s="97">
        <v>2200</v>
      </c>
    </row>
    <row r="98" spans="1:5" ht="21" customHeight="1" thickBot="1">
      <c r="A98" s="99">
        <v>4619</v>
      </c>
      <c r="B98" s="100" t="s">
        <v>170</v>
      </c>
      <c r="C98" s="101">
        <v>78994.539999999994</v>
      </c>
      <c r="D98" s="101">
        <v>98052.479999999981</v>
      </c>
      <c r="E98" s="101">
        <v>108863.095</v>
      </c>
    </row>
    <row r="99" spans="1:5" ht="15.75" thickBot="1">
      <c r="A99" s="90"/>
      <c r="B99" s="91"/>
      <c r="C99" s="114"/>
      <c r="D99" s="114"/>
      <c r="E99" s="114"/>
    </row>
    <row r="100" spans="1:5" ht="15.75" thickBot="1">
      <c r="A100" s="78"/>
      <c r="B100" s="79" t="s">
        <v>52</v>
      </c>
      <c r="C100" s="93">
        <f>C101</f>
        <v>266280.21999999997</v>
      </c>
      <c r="D100" s="80">
        <f>D101</f>
        <v>334494.64739999996</v>
      </c>
      <c r="E100" s="80">
        <f>E101</f>
        <v>412288.745</v>
      </c>
    </row>
    <row r="101" spans="1:5" ht="15.75" thickBot="1">
      <c r="A101" s="90">
        <v>4220</v>
      </c>
      <c r="B101" s="91" t="s">
        <v>171</v>
      </c>
      <c r="C101" s="92">
        <v>266280.21999999997</v>
      </c>
      <c r="D101" s="92">
        <v>334494.64739999996</v>
      </c>
      <c r="E101" s="92">
        <v>412288.745</v>
      </c>
    </row>
    <row r="102" spans="1:5" ht="15.75" thickBot="1">
      <c r="A102" s="90"/>
      <c r="B102" s="91"/>
      <c r="C102" s="114"/>
      <c r="D102" s="114"/>
      <c r="E102" s="114"/>
    </row>
    <row r="103" spans="1:5" ht="15.75" thickBot="1">
      <c r="A103" s="78"/>
      <c r="B103" s="79" t="s">
        <v>54</v>
      </c>
      <c r="C103" s="93">
        <f>C104</f>
        <v>117644.63</v>
      </c>
      <c r="D103" s="80">
        <f>D104</f>
        <v>146358.55900000001</v>
      </c>
      <c r="E103" s="80">
        <f>E104</f>
        <v>160612.73800000004</v>
      </c>
    </row>
    <row r="104" spans="1:5" ht="15.75" thickBot="1">
      <c r="A104" s="81">
        <v>4610</v>
      </c>
      <c r="B104" s="82" t="s">
        <v>172</v>
      </c>
      <c r="C104" s="83">
        <v>117644.63</v>
      </c>
      <c r="D104" s="83">
        <v>146358.55900000001</v>
      </c>
      <c r="E104" s="83">
        <v>160612.73800000004</v>
      </c>
    </row>
    <row r="105" spans="1:5" ht="15.75" thickBot="1">
      <c r="A105" s="90"/>
      <c r="B105" s="91"/>
      <c r="C105" s="114"/>
      <c r="D105" s="114"/>
      <c r="E105" s="114"/>
    </row>
    <row r="106" spans="1:5" ht="15.75" thickBot="1">
      <c r="A106" s="78"/>
      <c r="B106" s="79" t="s">
        <v>56</v>
      </c>
      <c r="C106" s="93">
        <f>SUM(C107:C111)</f>
        <v>9044.08</v>
      </c>
      <c r="D106" s="80">
        <f>SUM(D107:D111)</f>
        <v>10002.959200000001</v>
      </c>
      <c r="E106" s="80">
        <f>SUM(E107:E111)</f>
        <v>16690.421000000002</v>
      </c>
    </row>
    <row r="107" spans="1:5" ht="15">
      <c r="A107" s="81">
        <v>4600</v>
      </c>
      <c r="B107" s="82" t="s">
        <v>173</v>
      </c>
      <c r="C107" s="83">
        <v>5402.78</v>
      </c>
      <c r="D107" s="83">
        <v>5556.0070999999998</v>
      </c>
      <c r="E107" s="83">
        <v>5388.8450000000012</v>
      </c>
    </row>
    <row r="108" spans="1:5" ht="25.5">
      <c r="A108" s="81">
        <v>4602</v>
      </c>
      <c r="B108" s="82" t="s">
        <v>174</v>
      </c>
      <c r="C108" s="83">
        <v>851</v>
      </c>
      <c r="D108" s="83">
        <v>1104.7750000000001</v>
      </c>
      <c r="E108" s="83">
        <v>1733.6000000000001</v>
      </c>
    </row>
    <row r="109" spans="1:5" ht="15">
      <c r="A109" s="81">
        <v>4605</v>
      </c>
      <c r="B109" s="82"/>
      <c r="C109" s="83"/>
      <c r="D109" s="83">
        <v>0</v>
      </c>
      <c r="E109" s="83">
        <v>0</v>
      </c>
    </row>
    <row r="110" spans="1:5" ht="25.5">
      <c r="A110" s="81">
        <v>4606</v>
      </c>
      <c r="B110" s="82" t="s">
        <v>175</v>
      </c>
      <c r="C110" s="83">
        <v>392.96</v>
      </c>
      <c r="D110" s="83">
        <v>409.76720000000006</v>
      </c>
      <c r="E110" s="83">
        <v>357.76400000000007</v>
      </c>
    </row>
    <row r="111" spans="1:5" ht="39" thickBot="1">
      <c r="A111" s="81">
        <v>4690</v>
      </c>
      <c r="B111" s="82" t="s">
        <v>176</v>
      </c>
      <c r="C111" s="83">
        <v>2397.34</v>
      </c>
      <c r="D111" s="83">
        <v>2932.4099000000006</v>
      </c>
      <c r="E111" s="83">
        <v>9210.2120000000014</v>
      </c>
    </row>
    <row r="112" spans="1:5" ht="15.75" thickBot="1">
      <c r="A112" s="90"/>
      <c r="B112" s="91"/>
      <c r="C112" s="114"/>
      <c r="D112" s="114"/>
      <c r="E112" s="114"/>
    </row>
    <row r="113" spans="1:5" ht="15.75" thickBot="1">
      <c r="A113" s="78"/>
      <c r="B113" s="79" t="s">
        <v>63</v>
      </c>
      <c r="C113" s="93">
        <f>SUM(C114:C140)</f>
        <v>241093.55000000002</v>
      </c>
      <c r="D113" s="80">
        <f>SUM(D114:D140)</f>
        <v>247682.12830000004</v>
      </c>
      <c r="E113" s="80">
        <f>SUM(E114:E140)</f>
        <v>362004.74209809693</v>
      </c>
    </row>
    <row r="114" spans="1:5" ht="25.5">
      <c r="A114" s="81">
        <v>4620</v>
      </c>
      <c r="B114" s="82" t="s">
        <v>177</v>
      </c>
      <c r="C114" s="83">
        <v>9253.42</v>
      </c>
      <c r="D114" s="83">
        <v>9253.4199999999964</v>
      </c>
      <c r="E114" s="83">
        <v>10318.971868871378</v>
      </c>
    </row>
    <row r="115" spans="1:5" ht="15">
      <c r="A115" s="81">
        <v>4624</v>
      </c>
      <c r="B115" s="82" t="s">
        <v>178</v>
      </c>
      <c r="C115" s="83"/>
      <c r="D115" s="83">
        <v>0</v>
      </c>
      <c r="E115" s="83">
        <v>0</v>
      </c>
    </row>
    <row r="116" spans="1:5" ht="15">
      <c r="A116" s="81">
        <v>4630</v>
      </c>
      <c r="B116" s="82" t="s">
        <v>179</v>
      </c>
      <c r="C116" s="83">
        <v>2090.3000000000002</v>
      </c>
      <c r="D116" s="83">
        <v>561.01170000000013</v>
      </c>
      <c r="E116" s="83">
        <v>2366.3612714537403</v>
      </c>
    </row>
    <row r="117" spans="1:5" ht="15">
      <c r="A117" s="81">
        <v>4633</v>
      </c>
      <c r="B117" s="82" t="s">
        <v>179</v>
      </c>
      <c r="C117" s="83">
        <v>2087.89</v>
      </c>
      <c r="D117" s="83">
        <v>557.57699999999988</v>
      </c>
      <c r="E117" s="83">
        <v>2368.5769022148206</v>
      </c>
    </row>
    <row r="118" spans="1:5" ht="25.5">
      <c r="A118" s="81">
        <v>4640</v>
      </c>
      <c r="B118" s="82" t="s">
        <v>180</v>
      </c>
      <c r="C118" s="83">
        <v>5482.97</v>
      </c>
      <c r="D118" s="83">
        <v>5866.7779</v>
      </c>
      <c r="E118" s="83">
        <v>6301.5926068942017</v>
      </c>
    </row>
    <row r="119" spans="1:5" ht="15">
      <c r="A119" s="81">
        <v>4641</v>
      </c>
      <c r="B119" s="82" t="s">
        <v>218</v>
      </c>
      <c r="C119" s="83"/>
      <c r="D119" s="83"/>
      <c r="E119" s="83">
        <v>912.45719976180021</v>
      </c>
    </row>
    <row r="120" spans="1:5" ht="15">
      <c r="A120" s="81">
        <v>4642</v>
      </c>
      <c r="B120" s="82" t="s">
        <v>181</v>
      </c>
      <c r="C120" s="83">
        <v>851.17</v>
      </c>
      <c r="D120" s="83">
        <v>910.75189999999998</v>
      </c>
      <c r="E120" s="83">
        <v>981.7085355935003</v>
      </c>
    </row>
    <row r="121" spans="1:5" ht="15">
      <c r="A121" s="81">
        <v>4650</v>
      </c>
      <c r="B121" s="82" t="s">
        <v>182</v>
      </c>
      <c r="C121" s="83">
        <v>19723.23</v>
      </c>
      <c r="D121" s="83">
        <v>20660.769099999998</v>
      </c>
      <c r="E121" s="83">
        <v>31153.306258726745</v>
      </c>
    </row>
    <row r="122" spans="1:5" ht="25.5">
      <c r="A122" s="81">
        <v>4653</v>
      </c>
      <c r="B122" s="82" t="s">
        <v>183</v>
      </c>
      <c r="C122" s="83">
        <v>28172.02</v>
      </c>
      <c r="D122" s="83">
        <v>33489.469900000004</v>
      </c>
      <c r="E122" s="83">
        <v>42493.075900000003</v>
      </c>
    </row>
    <row r="123" spans="1:5" ht="15">
      <c r="A123" s="81">
        <v>4661</v>
      </c>
      <c r="B123" s="82" t="s">
        <v>184</v>
      </c>
      <c r="C123" s="83">
        <v>6902.83</v>
      </c>
      <c r="D123" s="83">
        <v>7386.0281000000014</v>
      </c>
      <c r="E123" s="83">
        <v>11880.162339108803</v>
      </c>
    </row>
    <row r="124" spans="1:5" ht="15">
      <c r="A124" s="81">
        <v>4662</v>
      </c>
      <c r="B124" s="82" t="s">
        <v>185</v>
      </c>
      <c r="C124" s="83">
        <v>3111.75</v>
      </c>
      <c r="D124" s="83">
        <v>3442.8962000000006</v>
      </c>
      <c r="E124" s="83">
        <v>3619.5797034738007</v>
      </c>
    </row>
    <row r="125" spans="1:5" ht="15">
      <c r="A125" s="81">
        <v>4668</v>
      </c>
      <c r="B125" s="82" t="s">
        <v>186</v>
      </c>
      <c r="C125" s="83">
        <v>502.27</v>
      </c>
      <c r="D125" s="83">
        <v>537.4289</v>
      </c>
      <c r="E125" s="83">
        <v>550</v>
      </c>
    </row>
    <row r="126" spans="1:5" ht="25.5">
      <c r="A126" s="81">
        <v>4669</v>
      </c>
      <c r="B126" s="82" t="s">
        <v>187</v>
      </c>
      <c r="C126" s="83">
        <v>3466.12</v>
      </c>
      <c r="D126" s="83">
        <v>4248.0284000000001</v>
      </c>
      <c r="E126" s="83">
        <v>8040.5539121600023</v>
      </c>
    </row>
    <row r="127" spans="1:5" ht="15">
      <c r="A127" s="81">
        <v>4671</v>
      </c>
      <c r="B127" s="82" t="s">
        <v>188</v>
      </c>
      <c r="C127" s="83">
        <v>53</v>
      </c>
      <c r="D127" s="83">
        <v>56.71</v>
      </c>
      <c r="E127" s="83">
        <v>0</v>
      </c>
    </row>
    <row r="128" spans="1:5" ht="15">
      <c r="A128" s="81">
        <v>4679</v>
      </c>
      <c r="B128" s="82" t="s">
        <v>189</v>
      </c>
      <c r="C128" s="83">
        <v>76.290000000000006</v>
      </c>
      <c r="D128" s="83">
        <v>54.634200000000007</v>
      </c>
      <c r="E128" s="83">
        <v>254.54501240629997</v>
      </c>
    </row>
    <row r="129" spans="1:5" ht="25.5">
      <c r="A129" s="81">
        <v>4691</v>
      </c>
      <c r="B129" s="82" t="s">
        <v>190</v>
      </c>
      <c r="C129" s="83">
        <v>1618.59</v>
      </c>
      <c r="D129" s="83">
        <v>1731.8485000000005</v>
      </c>
      <c r="E129" s="83">
        <v>2630.4315292083397</v>
      </c>
    </row>
    <row r="130" spans="1:5" ht="15">
      <c r="A130" s="81">
        <v>4693</v>
      </c>
      <c r="B130" s="82" t="s">
        <v>191</v>
      </c>
      <c r="C130" s="83">
        <v>66.36</v>
      </c>
      <c r="D130" s="83">
        <v>156.20930000000001</v>
      </c>
      <c r="E130" s="83">
        <v>203.87832314828</v>
      </c>
    </row>
    <row r="131" spans="1:5" ht="25.5">
      <c r="A131" s="81">
        <v>4696</v>
      </c>
      <c r="B131" s="82" t="s">
        <v>192</v>
      </c>
      <c r="C131" s="83">
        <v>10572.53</v>
      </c>
      <c r="D131" s="83">
        <v>10412.529999999999</v>
      </c>
      <c r="E131" s="83">
        <v>13332.000000000002</v>
      </c>
    </row>
    <row r="132" spans="1:5" ht="15">
      <c r="A132" s="81">
        <v>4804</v>
      </c>
      <c r="B132" s="82" t="s">
        <v>193</v>
      </c>
      <c r="C132" s="83">
        <v>34.44</v>
      </c>
      <c r="D132" s="83">
        <v>36.8508</v>
      </c>
      <c r="E132" s="83">
        <v>0</v>
      </c>
    </row>
    <row r="133" spans="1:5" ht="15">
      <c r="A133" s="81">
        <v>4860</v>
      </c>
      <c r="B133" s="82" t="s">
        <v>194</v>
      </c>
      <c r="C133" s="83">
        <v>10537.87</v>
      </c>
      <c r="D133" s="83">
        <v>3758.7388000000005</v>
      </c>
      <c r="E133" s="83">
        <v>49708.148839918802</v>
      </c>
    </row>
    <row r="134" spans="1:5" ht="15">
      <c r="A134" s="81">
        <v>4300</v>
      </c>
      <c r="B134" s="82" t="s">
        <v>195</v>
      </c>
      <c r="C134" s="83">
        <v>114338.72</v>
      </c>
      <c r="D134" s="83">
        <v>130569.68400000001</v>
      </c>
      <c r="E134" s="83">
        <v>157352.5157946203</v>
      </c>
    </row>
    <row r="135" spans="1:5" ht="15">
      <c r="A135" s="81">
        <v>4712</v>
      </c>
      <c r="B135" s="82" t="s">
        <v>196</v>
      </c>
      <c r="C135" s="83">
        <v>0.64</v>
      </c>
      <c r="D135" s="83">
        <v>0.68480000000000008</v>
      </c>
      <c r="E135" s="83">
        <v>0.7024262388000001</v>
      </c>
    </row>
    <row r="136" spans="1:5" ht="15">
      <c r="A136" s="160">
        <v>4799</v>
      </c>
      <c r="B136" s="82" t="s">
        <v>197</v>
      </c>
      <c r="C136" s="83">
        <v>300</v>
      </c>
      <c r="D136" s="83">
        <v>321</v>
      </c>
      <c r="E136" s="83">
        <v>0</v>
      </c>
    </row>
    <row r="137" spans="1:5" ht="15">
      <c r="A137" s="81">
        <v>4836</v>
      </c>
      <c r="B137" s="82" t="s">
        <v>198</v>
      </c>
      <c r="C137" s="83">
        <v>395.42</v>
      </c>
      <c r="D137" s="83">
        <v>295.06319999999999</v>
      </c>
      <c r="E137" s="83">
        <v>364.34145940940004</v>
      </c>
    </row>
    <row r="138" spans="1:5" ht="15">
      <c r="A138" s="81">
        <v>4850</v>
      </c>
      <c r="B138" s="82" t="s">
        <v>219</v>
      </c>
      <c r="C138" s="83">
        <v>0</v>
      </c>
      <c r="D138" s="83">
        <v>0</v>
      </c>
      <c r="E138" s="83">
        <v>1544.0896998582</v>
      </c>
    </row>
    <row r="139" spans="1:5" ht="15">
      <c r="A139" s="81">
        <v>4899</v>
      </c>
      <c r="B139" s="82" t="s">
        <v>199</v>
      </c>
      <c r="C139" s="83">
        <v>11865.59</v>
      </c>
      <c r="D139" s="83">
        <v>3696.1331</v>
      </c>
      <c r="E139" s="83">
        <v>3781.5565150297011</v>
      </c>
    </row>
    <row r="140" spans="1:5" ht="15.75" thickBot="1">
      <c r="A140" s="81">
        <v>7130</v>
      </c>
      <c r="B140" s="82" t="s">
        <v>200</v>
      </c>
      <c r="C140" s="83">
        <v>9590.1299999999992</v>
      </c>
      <c r="D140" s="83">
        <v>9677.8824999999997</v>
      </c>
      <c r="E140" s="83">
        <v>11846.186000000002</v>
      </c>
    </row>
    <row r="141" spans="1:5" ht="15.75" thickBot="1">
      <c r="A141" s="90"/>
      <c r="B141" s="91"/>
      <c r="C141" s="114"/>
      <c r="D141" s="114"/>
      <c r="E141" s="114"/>
    </row>
    <row r="142" spans="1:5" ht="15.75" thickBot="1">
      <c r="A142" s="78"/>
      <c r="B142" s="79" t="s">
        <v>67</v>
      </c>
      <c r="C142" s="93">
        <f>C143</f>
        <v>13503270.050000001</v>
      </c>
      <c r="D142" s="80">
        <f>D143</f>
        <v>17562025.891700003</v>
      </c>
      <c r="E142" s="80">
        <f>E143</f>
        <v>21814074.92296182</v>
      </c>
    </row>
    <row r="143" spans="1:5" ht="15.75" thickBot="1">
      <c r="A143" s="81">
        <v>7100</v>
      </c>
      <c r="B143" s="82" t="s">
        <v>201</v>
      </c>
      <c r="C143" s="83">
        <v>13503270.050000001</v>
      </c>
      <c r="D143" s="83">
        <v>17562025.891700003</v>
      </c>
      <c r="E143" s="83">
        <v>21814074.92296182</v>
      </c>
    </row>
    <row r="144" spans="1:5" ht="15.75" customHeight="1">
      <c r="A144" s="102"/>
      <c r="B144" s="103" t="s">
        <v>110</v>
      </c>
      <c r="C144" s="142">
        <f>C6+C10+C15+C24+C30+C36+C54+C87+C90+C100+C103+C106+C113+C142</f>
        <v>16924203.82</v>
      </c>
      <c r="D144" s="142">
        <f>D6+D10+D15+D24+D30+D36+D54+D87+D90+D100+D103+D106+D113+D142</f>
        <v>21691499.597400002</v>
      </c>
      <c r="E144" s="142">
        <f>E6+E10+E15+E24+E30+E36+E54+E87+E90+E100+E103+E106+E113+E142</f>
        <v>26822715.921529502</v>
      </c>
    </row>
    <row r="145" spans="1:5" ht="15.75" thickBot="1">
      <c r="A145" s="104"/>
      <c r="B145" s="105"/>
      <c r="C145" s="143"/>
      <c r="D145" s="143"/>
      <c r="E145" s="143"/>
    </row>
    <row r="146" spans="1:5" ht="14.25">
      <c r="A146" s="1" t="s">
        <v>73</v>
      </c>
      <c r="B146" s="106"/>
      <c r="C146" s="107"/>
      <c r="D146" s="107"/>
      <c r="E146" s="107"/>
    </row>
    <row r="148" spans="1:5" s="1" customFormat="1" ht="14.25">
      <c r="C148" s="61"/>
      <c r="D148" s="61"/>
      <c r="E148" s="61"/>
    </row>
    <row r="149" spans="1:5" s="1" customFormat="1" ht="14.25">
      <c r="A149" s="124" t="s">
        <v>74</v>
      </c>
      <c r="B149" s="124"/>
      <c r="C149" s="124"/>
      <c r="D149" s="124" t="s">
        <v>75</v>
      </c>
      <c r="E149" s="124"/>
    </row>
    <row r="150" spans="1:5" s="1" customFormat="1" ht="15.75" customHeight="1">
      <c r="A150" s="124" t="s">
        <v>111</v>
      </c>
      <c r="B150" s="124"/>
      <c r="C150" s="124"/>
      <c r="D150" s="124" t="s">
        <v>80</v>
      </c>
      <c r="E150" s="124"/>
    </row>
    <row r="151" spans="1:5" s="1" customFormat="1" ht="14.25">
      <c r="B151" s="124"/>
      <c r="C151" s="124"/>
      <c r="D151" s="124"/>
      <c r="E151" s="124"/>
    </row>
    <row r="152" spans="1:5" s="1" customFormat="1" ht="14.25">
      <c r="A152" s="125" t="s">
        <v>81</v>
      </c>
      <c r="B152" s="125"/>
      <c r="C152" s="125"/>
      <c r="D152" s="125"/>
      <c r="E152" s="125"/>
    </row>
    <row r="153" spans="1:5" s="1" customFormat="1" ht="14.25">
      <c r="C153" s="61"/>
      <c r="D153" s="61"/>
      <c r="E153" s="61"/>
    </row>
    <row r="154" spans="1:5" ht="14.25">
      <c r="A154" s="1"/>
      <c r="B154" s="1"/>
      <c r="C154" s="1"/>
      <c r="D154" s="1"/>
      <c r="E154" s="1"/>
    </row>
    <row r="155" spans="1:5" ht="14.25">
      <c r="A155" s="1"/>
      <c r="B155" s="1"/>
      <c r="C155" s="1"/>
      <c r="D155" s="1"/>
      <c r="E155" s="1"/>
    </row>
  </sheetData>
  <protectedRanges>
    <protectedRange sqref="C7:E8 C11:E13 C16:D21 C25:E28 C31:E34 C37:E52 C88:E88 C91:E97 C104:E104 C107:E111 C143:E143 C55:E85 C114:E140" name="Range1_1"/>
  </protectedRanges>
  <mergeCells count="21">
    <mergeCell ref="A1:E1"/>
    <mergeCell ref="A2:E2"/>
    <mergeCell ref="A3:A4"/>
    <mergeCell ref="B3:B4"/>
    <mergeCell ref="C3:C4"/>
    <mergeCell ref="D3:D4"/>
    <mergeCell ref="E3:E4"/>
    <mergeCell ref="A152:E152"/>
    <mergeCell ref="A5:E5"/>
    <mergeCell ref="A9:E9"/>
    <mergeCell ref="A14:E14"/>
    <mergeCell ref="A23:E23"/>
    <mergeCell ref="A35:E35"/>
    <mergeCell ref="C144:C145"/>
    <mergeCell ref="D144:D145"/>
    <mergeCell ref="E144:E145"/>
    <mergeCell ref="A149:C149"/>
    <mergeCell ref="D149:E149"/>
    <mergeCell ref="A150:C150"/>
    <mergeCell ref="D150:E150"/>
    <mergeCell ref="B151:E15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EUR fin.plan županiji</vt:lpstr>
      <vt:lpstr>PLAN PRIHODA</vt:lpstr>
      <vt:lpstr>PLAN RASHODA</vt:lpstr>
      <vt:lpstr>'PLAN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Tuđa</dc:creator>
  <cp:lastModifiedBy>Vlasta Tuđa</cp:lastModifiedBy>
  <cp:lastPrinted>2025-11-21T13:25:05Z</cp:lastPrinted>
  <dcterms:created xsi:type="dcterms:W3CDTF">2024-11-20T12:12:00Z</dcterms:created>
  <dcterms:modified xsi:type="dcterms:W3CDTF">2025-11-21T13:35:00Z</dcterms:modified>
</cp:coreProperties>
</file>